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ropbox\Lietvedība\LSFP\LSFP 2022\"/>
    </mc:Choice>
  </mc:AlternateContent>
  <xr:revisionPtr revIDLastSave="0" documentId="13_ncr:1_{80E39CB0-08AE-4B6A-A89F-CEBD4D983423}" xr6:coauthVersionLast="47" xr6:coauthVersionMax="47" xr10:uidLastSave="{00000000-0000-0000-0000-000000000000}"/>
  <bookViews>
    <workbookView xWindow="-108" yWindow="-108" windowWidth="23256" windowHeight="12456" xr2:uid="{B06A0927-D47B-4E93-A465-1B395730F983}"/>
  </bookViews>
  <sheets>
    <sheet name="Atskaite_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5" i="1" l="1"/>
  <c r="E87" i="1"/>
  <c r="D87" i="1"/>
  <c r="F87" i="1" s="1"/>
  <c r="G87" i="1" s="1"/>
  <c r="C87" i="1"/>
  <c r="C86" i="1" s="1"/>
  <c r="B87" i="1"/>
  <c r="E86" i="1"/>
  <c r="D86" i="1"/>
  <c r="F85" i="1"/>
  <c r="C85" i="1"/>
  <c r="G85" i="1" s="1"/>
  <c r="B85" i="1"/>
  <c r="F84" i="1"/>
  <c r="G84" i="1" s="1"/>
  <c r="C84" i="1"/>
  <c r="B84" i="1"/>
  <c r="F83" i="1"/>
  <c r="C83" i="1"/>
  <c r="C78" i="1" s="1"/>
  <c r="G78" i="1" s="1"/>
  <c r="B83" i="1"/>
  <c r="F82" i="1"/>
  <c r="C82" i="1"/>
  <c r="G82" i="1" s="1"/>
  <c r="B82" i="1"/>
  <c r="D81" i="1"/>
  <c r="F81" i="1" s="1"/>
  <c r="C81" i="1"/>
  <c r="G81" i="1" s="1"/>
  <c r="B81" i="1"/>
  <c r="G80" i="1"/>
  <c r="F80" i="1"/>
  <c r="C80" i="1"/>
  <c r="B80" i="1"/>
  <c r="D79" i="1"/>
  <c r="D78" i="1" s="1"/>
  <c r="F78" i="1" s="1"/>
  <c r="C79" i="1"/>
  <c r="B79" i="1"/>
  <c r="E78" i="1"/>
  <c r="F77" i="1"/>
  <c r="C77" i="1"/>
  <c r="G77" i="1" s="1"/>
  <c r="B77" i="1"/>
  <c r="F76" i="1"/>
  <c r="C76" i="1"/>
  <c r="G76" i="1" s="1"/>
  <c r="B76" i="1"/>
  <c r="F75" i="1"/>
  <c r="C75" i="1"/>
  <c r="G75" i="1" s="1"/>
  <c r="B75" i="1"/>
  <c r="B74" i="1"/>
  <c r="F73" i="1"/>
  <c r="G73" i="1" s="1"/>
  <c r="B73" i="1"/>
  <c r="F72" i="1"/>
  <c r="G72" i="1" s="1"/>
  <c r="B72" i="1"/>
  <c r="E71" i="1"/>
  <c r="E67" i="1" s="1"/>
  <c r="D71" i="1"/>
  <c r="F71" i="1" s="1"/>
  <c r="C71" i="1"/>
  <c r="B71" i="1"/>
  <c r="F70" i="1"/>
  <c r="C70" i="1"/>
  <c r="C67" i="1" s="1"/>
  <c r="B70" i="1"/>
  <c r="D68" i="1"/>
  <c r="F68" i="1" s="1"/>
  <c r="C68" i="1"/>
  <c r="G68" i="1" s="1"/>
  <c r="B68" i="1"/>
  <c r="A64" i="1"/>
  <c r="A58" i="1"/>
  <c r="E31" i="1"/>
  <c r="C31" i="1"/>
  <c r="D30" i="1"/>
  <c r="D25" i="1"/>
  <c r="D24" i="1"/>
  <c r="D21" i="1"/>
  <c r="D16" i="1"/>
  <c r="D14" i="1"/>
  <c r="D31" i="1" s="1"/>
  <c r="D32" i="1" s="1"/>
  <c r="E12" i="1" s="1"/>
  <c r="E32" i="1" s="1"/>
  <c r="D13" i="1"/>
  <c r="A2" i="1"/>
  <c r="A56" i="1" s="1"/>
  <c r="G79" i="1" l="1"/>
  <c r="E88" i="1"/>
  <c r="G71" i="1"/>
  <c r="C88" i="1"/>
  <c r="G70" i="1"/>
  <c r="F86" i="1"/>
  <c r="G86" i="1" s="1"/>
  <c r="G83" i="1"/>
  <c r="F79" i="1"/>
  <c r="D67" i="1"/>
  <c r="F67" i="1" s="1"/>
  <c r="G67" i="1" s="1"/>
  <c r="D88" i="1" l="1"/>
  <c r="F88" i="1" s="1"/>
  <c r="G88" i="1" s="1"/>
</calcChain>
</file>

<file path=xl/sharedStrings.xml><?xml version="1.0" encoding="utf-8"?>
<sst xmlns="http://schemas.openxmlformats.org/spreadsheetml/2006/main" count="67" uniqueCount="58">
  <si>
    <t>Latvijas Motosporta Federācija</t>
  </si>
  <si>
    <t>(Organizācijas (federācijas) nosaukums)</t>
  </si>
  <si>
    <t>ATSKAITE par LSFP piešķirto valsts budžeta līdzekļu (dotācijas) izlietojumu</t>
  </si>
  <si>
    <t xml:space="preserve">  1.daļa</t>
  </si>
  <si>
    <t xml:space="preserve"> pa EK kodiem      </t>
  </si>
  <si>
    <t>par 2022. gada septembra mēnesi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</si>
  <si>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</si>
  <si>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</si>
  <si>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</si>
  <si>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</si>
  <si>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</si>
  <si>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</si>
  <si>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</si>
  <si>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Mēnešalga</t>
  </si>
  <si>
    <t>Atalgojums fiziskajām personām uz tiesiskās attiecības regulējošu dokumentu pamata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</si>
  <si>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</si>
  <si>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</si>
  <si>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</si>
  <si>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</si>
  <si>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</si>
  <si>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</si>
  <si>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Remontdarbi un iestāžu uzturēšanas pakalpojumi (izņemot kapitālo remontu)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</si>
  <si>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</si>
  <si>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</si>
  <si>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</si>
  <si>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</si>
  <si>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Pārējās preces</t>
  </si>
  <si>
    <t>Valsts un pašvaldību budžeta dotācija biedrībām</t>
  </si>
  <si>
    <t>Pārējie pamatlīdzekļi</t>
  </si>
  <si>
    <t>Biedra naudas, dalības maksa un iemaksas starptautiskajās institūcijās</t>
  </si>
  <si>
    <t>Kopā izdevumi</t>
  </si>
  <si>
    <t>Atlikums  perioda beigās</t>
  </si>
  <si>
    <t>EKK piemērošanu skatīt MKN Nr. 1031, https://likumi.lv/doc.php?id=124833</t>
  </si>
  <si>
    <r>
      <rPr>
        <b/>
        <u/>
        <sz val="10"/>
        <color indexed="8"/>
        <rFont val="Arial"/>
        <family val="2"/>
        <charset val="186"/>
      </rPr>
      <t>Atskaitei pievienojamie dokumenti: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 </t>
    </r>
  </si>
  <si>
    <t xml:space="preserve">1. Apstiprināts Valsts kases konta izraksts; </t>
  </si>
  <si>
    <t xml:space="preserve"> 2. Pirmdokumentu kopijas </t>
  </si>
  <si>
    <t>LaMSF ģenerālsekretāre</t>
  </si>
  <si>
    <t>Egija Skurbe</t>
  </si>
  <si>
    <t>(paraksts)</t>
  </si>
  <si>
    <t>(vārds, uzvārds)</t>
  </si>
  <si>
    <t>2022.gada 6. oktobris</t>
  </si>
  <si>
    <t>Sagatavotājs, telefons:</t>
  </si>
  <si>
    <t>Veilande, 20217527</t>
  </si>
  <si>
    <t>2.daļa</t>
  </si>
  <si>
    <t>atbilstoši Tāmē plānotajām aktivitātēm</t>
  </si>
  <si>
    <t>Nr.p.k.</t>
  </si>
  <si>
    <t>Pasākuma, aktivitātes nosaukums (atbilstoši Tāmei)</t>
  </si>
  <si>
    <t>Saņemtie/izlietotie līdzekļi par iepriekšējo periodu</t>
  </si>
  <si>
    <t>Atskaites mēnesī saņemtie/izlietotie līdzekļi</t>
  </si>
  <si>
    <t>Izlietots kopā</t>
  </si>
  <si>
    <t>Starpība</t>
  </si>
  <si>
    <t>1. Finansējums plānotajām aktivitātēm</t>
  </si>
  <si>
    <t>LaMSF Nāciju izlašu daliba Nāciju kausos</t>
  </si>
  <si>
    <t>2. Finansējums plānotajām aktivitātēm (bērnu un jauniešu sporta atbalstam)</t>
  </si>
  <si>
    <t>3. Finansējums federācijas administratīvo izdevumu segšanai</t>
  </si>
  <si>
    <t>KOPĀ:</t>
  </si>
  <si>
    <t>* Oranži iekrāsotos lauciņus organizācija (federācija)  aizpilda pašrocīgi</t>
  </si>
  <si>
    <t>** Zaļi iekrāsotie lauciņi satur formulas, taču, nepieciešamības gadījumā, organizācija (federācija) tos var mainīt pašrocīgi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</si>
</sst>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theme="1"/>
      <name val="Arial"/>
      <family val="2"/>
      <charset val="186"/>
    </font>
    <font>
      <sz val="9"/>
      <name val="Arial"/>
      <family val="2"/>
      <charset val="186"/>
    </font>
    <font>
      <u/>
      <sz val="10"/>
      <color theme="10"/>
      <name val="Arial"/>
      <family val="2"/>
      <charset val="186"/>
    </font>
    <font>
      <sz val="10"/>
      <color indexed="8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4" fillId="0" borderId="0" xfId="1" applyFont="1" applyAlignment="1">
      <alignment horizontal="center" vertical="top"/>
    </xf>
    <xf numFmtId="0" fontId="4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7" fillId="0" borderId="7" xfId="1" applyNumberFormat="1" applyFont="1" applyBorder="1" applyAlignment="1">
      <alignment horizontal="center"/>
    </xf>
    <xf numFmtId="0" fontId="5" fillId="2" borderId="6" xfId="1" applyFont="1" applyFill="1" applyBorder="1" applyAlignment="1">
      <alignment horizontal="right"/>
    </xf>
    <xf numFmtId="2" fontId="7" fillId="2" borderId="6" xfId="1" applyNumberFormat="1" applyFont="1" applyFill="1" applyBorder="1" applyAlignment="1">
      <alignment horizontal="center"/>
    </xf>
    <xf numFmtId="2" fontId="7" fillId="2" borderId="7" xfId="1" applyNumberFormat="1" applyFont="1" applyFill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4" fontId="4" fillId="0" borderId="6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 vertical="center" wrapText="1"/>
    </xf>
    <xf numFmtId="0" fontId="8" fillId="0" borderId="0" xfId="1" applyFont="1"/>
    <xf numFmtId="0" fontId="9" fillId="0" borderId="0" xfId="1" applyFont="1"/>
    <xf numFmtId="0" fontId="4" fillId="0" borderId="6" xfId="2" applyBorder="1" applyAlignment="1">
      <alignment horizontal="left" vertical="center" wrapText="1"/>
    </xf>
    <xf numFmtId="0" fontId="4" fillId="0" borderId="6" xfId="2" applyBorder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4" fontId="5" fillId="2" borderId="6" xfId="1" applyNumberFormat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4" fontId="5" fillId="0" borderId="9" xfId="1" applyNumberFormat="1" applyFont="1" applyBorder="1" applyAlignment="1">
      <alignment horizontal="center"/>
    </xf>
    <xf numFmtId="4" fontId="5" fillId="0" borderId="10" xfId="1" applyNumberFormat="1" applyFont="1" applyBorder="1" applyAlignment="1">
      <alignment horizontal="center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4" fillId="3" borderId="0" xfId="1" applyFont="1" applyFill="1" applyAlignment="1">
      <alignment horizontal="left" vertical="center"/>
    </xf>
    <xf numFmtId="0" fontId="11" fillId="3" borderId="0" xfId="3" applyFill="1" applyAlignment="1">
      <alignment horizontal="left" vertical="center"/>
    </xf>
    <xf numFmtId="0" fontId="4" fillId="0" borderId="0" xfId="1" applyFont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11" fillId="0" borderId="0" xfId="3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7" fillId="4" borderId="6" xfId="1" applyFont="1" applyFill="1" applyBorder="1" applyAlignment="1">
      <alignment horizontal="center"/>
    </xf>
    <xf numFmtId="2" fontId="7" fillId="4" borderId="6" xfId="1" applyNumberFormat="1" applyFont="1" applyFill="1" applyBorder="1" applyAlignment="1">
      <alignment horizontal="center"/>
    </xf>
    <xf numFmtId="0" fontId="4" fillId="3" borderId="0" xfId="1" applyFont="1" applyFill="1"/>
    <xf numFmtId="0" fontId="15" fillId="3" borderId="6" xfId="1" applyFont="1" applyFill="1" applyBorder="1" applyAlignment="1">
      <alignment horizontal="center"/>
    </xf>
    <xf numFmtId="0" fontId="4" fillId="4" borderId="6" xfId="1" applyFont="1" applyFill="1" applyBorder="1"/>
    <xf numFmtId="2" fontId="4" fillId="4" borderId="6" xfId="1" applyNumberFormat="1" applyFont="1" applyFill="1" applyBorder="1" applyAlignment="1">
      <alignment horizontal="center"/>
    </xf>
    <xf numFmtId="2" fontId="4" fillId="5" borderId="6" xfId="1" applyNumberFormat="1" applyFont="1" applyFill="1" applyBorder="1" applyAlignment="1">
      <alignment horizontal="centerContinuous"/>
    </xf>
    <xf numFmtId="0" fontId="4" fillId="5" borderId="6" xfId="1" applyFont="1" applyFill="1" applyBorder="1" applyAlignment="1">
      <alignment horizontal="center"/>
    </xf>
    <xf numFmtId="0" fontId="17" fillId="5" borderId="6" xfId="1" applyFont="1" applyFill="1" applyBorder="1" applyAlignment="1">
      <alignment horizontal="center"/>
    </xf>
    <xf numFmtId="2" fontId="4" fillId="5" borderId="6" xfId="1" applyNumberFormat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2" fontId="4" fillId="5" borderId="6" xfId="1" applyNumberFormat="1" applyFont="1" applyFill="1" applyBorder="1"/>
    <xf numFmtId="0" fontId="7" fillId="4" borderId="6" xfId="1" applyFont="1" applyFill="1" applyBorder="1" applyAlignment="1">
      <alignment horizontal="center" vertical="center" wrapText="1"/>
    </xf>
    <xf numFmtId="2" fontId="7" fillId="4" borderId="6" xfId="1" applyNumberFormat="1" applyFont="1" applyFill="1" applyBorder="1" applyAlignment="1">
      <alignment horizontal="center" vertical="center" wrapText="1"/>
    </xf>
    <xf numFmtId="2" fontId="7" fillId="4" borderId="6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/>
    </xf>
    <xf numFmtId="4" fontId="4" fillId="5" borderId="6" xfId="1" applyNumberFormat="1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7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2" fontId="7" fillId="3" borderId="6" xfId="1" applyNumberFormat="1" applyFont="1" applyFill="1" applyBorder="1" applyAlignment="1">
      <alignment horizontal="center" vertical="center"/>
    </xf>
    <xf numFmtId="0" fontId="4" fillId="5" borderId="6" xfId="1" applyFont="1" applyFill="1" applyBorder="1"/>
    <xf numFmtId="0" fontId="18" fillId="0" borderId="0" xfId="1" applyFont="1"/>
  </cellXfs>
  <cellStyles count="4">
    <cellStyle name="Hyperlink" xfId="3" builtinId="8"/>
    <cellStyle name="Normal" xfId="0" builtinId="0"/>
    <cellStyle name="Normal 2 2" xfId="1" xr:uid="{E774AE77-3EB8-4F0E-BA06-989000E75B07}"/>
    <cellStyle name="Normal_Sheet1" xfId="2" xr:uid="{80FCCBDF-5DE0-4718-AACC-E7D6E4F25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is/Downloads/LSFP_veidl_2022_VBL_0909_krit&#275;riji_LAMSF3105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sēšanas plāns"/>
      <sheetName val="Tāme"/>
      <sheetName val="Atskaite_06"/>
      <sheetName val="Atskaite_07"/>
    </sheetNames>
    <sheetDataSet>
      <sheetData sheetId="0"/>
      <sheetData sheetId="1">
        <row r="2">
          <cell r="A2" t="str">
            <v>Sadarbības līgums Nr. 2.2.1.1-22/46</v>
          </cell>
        </row>
        <row r="13">
          <cell r="C13" t="str">
            <v>Sacensību organizēšanas izdevumi,Baltijas ,Latvijas čempionāti, Latvijas kausss,Nacionālais kauss. (Kausi,baneri,uzlīmes, foto,video, citas mārketinga aktivitātes.Tv translacija)</v>
          </cell>
          <cell r="W13">
            <v>16000</v>
          </cell>
        </row>
        <row r="47">
          <cell r="C47" t="str">
            <v>Federācijas biedru maksa starptaustiskajā federācijā,sportistu licences</v>
          </cell>
          <cell r="W47">
            <v>3000</v>
          </cell>
        </row>
        <row r="51">
          <cell r="C51" t="str">
            <v>LaMSF sezonas noslēguma apbalvošanas izdevumi</v>
          </cell>
          <cell r="W51">
            <v>6272</v>
          </cell>
        </row>
        <row r="52">
          <cell r="C52" t="str">
            <v>Motokorsa sezonas noslēgums</v>
          </cell>
        </row>
        <row r="53">
          <cell r="C53" t="str">
            <v>Enduro sezonas noslegums</v>
          </cell>
        </row>
        <row r="54">
          <cell r="C54" t="str">
            <v>Triāla sezonas noslēgums</v>
          </cell>
        </row>
        <row r="55">
          <cell r="W55">
            <v>0</v>
          </cell>
        </row>
        <row r="56">
          <cell r="W56">
            <v>0</v>
          </cell>
        </row>
        <row r="57">
          <cell r="W57">
            <v>0</v>
          </cell>
        </row>
        <row r="59">
          <cell r="C59" t="str">
            <v>Latvijas un Baltijas Junioru čempionāta sacensību organizēšana</v>
          </cell>
          <cell r="W59">
            <v>13000</v>
          </cell>
        </row>
        <row r="90">
          <cell r="C90" t="str">
            <v>Federācijas biedru maksa starptaustiskajā federācijā,sportistu licences</v>
          </cell>
          <cell r="W90">
            <v>552</v>
          </cell>
        </row>
        <row r="93">
          <cell r="C93" t="str">
            <v>Bērnu un Jauniešu sezonas apbalvosana Motokrosā</v>
          </cell>
          <cell r="W93">
            <v>2000</v>
          </cell>
        </row>
        <row r="95">
          <cell r="C95" t="str">
            <v>Latvijas Junioru izlases dalība Pasaules un Eiropas čepionātos</v>
          </cell>
          <cell r="W95">
            <v>1500</v>
          </cell>
        </row>
        <row r="96">
          <cell r="C96" t="str">
            <v>Pasaules čempionāts Jauniešiem motokrosā</v>
          </cell>
          <cell r="W96">
            <v>1500</v>
          </cell>
        </row>
        <row r="97">
          <cell r="W97">
            <v>0</v>
          </cell>
        </row>
        <row r="98">
          <cell r="W98">
            <v>0</v>
          </cell>
        </row>
        <row r="100">
          <cell r="C100" t="str">
            <v>Administrācijas izmaksas</v>
          </cell>
          <cell r="W100">
            <v>11352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19CD-37E2-4C8D-AD8B-3C70A806D9C9}">
  <sheetPr>
    <pageSetUpPr fitToPage="1"/>
  </sheetPr>
  <dimension ref="A1:AE99"/>
  <sheetViews>
    <sheetView tabSelected="1" view="pageLayout" zoomScale="84" zoomScaleNormal="98" zoomScalePageLayoutView="84" workbookViewId="0">
      <selection activeCell="A62" sqref="A62:D62"/>
    </sheetView>
  </sheetViews>
  <sheetFormatPr defaultColWidth="8.6640625" defaultRowHeight="13.2" x14ac:dyDescent="0.25"/>
  <cols>
    <col min="1" max="1" width="6.5546875" style="5" customWidth="1"/>
    <col min="2" max="2" width="63.88671875" style="5" customWidth="1"/>
    <col min="3" max="3" width="18.33203125" style="5" customWidth="1"/>
    <col min="4" max="4" width="13.88671875" style="5" customWidth="1"/>
    <col min="5" max="5" width="14.109375" style="5" customWidth="1"/>
    <col min="6" max="6" width="10" style="5" customWidth="1"/>
    <col min="7" max="7" width="9.88671875" style="5" customWidth="1"/>
    <col min="8" max="16384" width="8.6640625" style="5"/>
  </cols>
  <sheetData>
    <row r="1" spans="1:31" s="2" customFormat="1" ht="15.6" x14ac:dyDescent="0.3">
      <c r="A1" s="1"/>
    </row>
    <row r="2" spans="1:31" s="2" customFormat="1" ht="15.6" x14ac:dyDescent="0.3">
      <c r="A2" s="1" t="str">
        <f>[1]Tāme!A2</f>
        <v>Sadarbības līgums Nr. 2.2.1.1-22/46</v>
      </c>
    </row>
    <row r="3" spans="1:31" s="2" customFormat="1" ht="36" customHeight="1" x14ac:dyDescent="0.3">
      <c r="A3" s="3" t="s">
        <v>0</v>
      </c>
      <c r="B3" s="3"/>
      <c r="C3" s="3"/>
      <c r="D3" s="3"/>
      <c r="E3" s="3"/>
    </row>
    <row r="4" spans="1:31" x14ac:dyDescent="0.25">
      <c r="A4" s="4" t="s">
        <v>1</v>
      </c>
      <c r="B4" s="4"/>
      <c r="C4" s="4"/>
      <c r="D4" s="4"/>
      <c r="E4" s="4"/>
    </row>
    <row r="5" spans="1:31" s="2" customFormat="1" ht="8.4" customHeight="1" x14ac:dyDescent="0.3">
      <c r="A5" s="6"/>
      <c r="B5" s="6"/>
      <c r="C5" s="6"/>
      <c r="D5" s="6"/>
      <c r="E5" s="6"/>
    </row>
    <row r="6" spans="1:31" s="2" customFormat="1" ht="15" customHeight="1" x14ac:dyDescent="0.3">
      <c r="A6" s="7" t="s">
        <v>2</v>
      </c>
      <c r="B6" s="7"/>
      <c r="C6" s="7"/>
      <c r="D6" s="7"/>
      <c r="E6" s="8" t="s">
        <v>3</v>
      </c>
    </row>
    <row r="7" spans="1:31" s="2" customFormat="1" ht="15" customHeight="1" x14ac:dyDescent="0.3">
      <c r="A7" s="9" t="s">
        <v>4</v>
      </c>
      <c r="B7" s="9"/>
      <c r="C7" s="9"/>
      <c r="D7" s="9"/>
      <c r="E7" s="8"/>
    </row>
    <row r="8" spans="1:31" s="2" customFormat="1" ht="13.5" customHeight="1" x14ac:dyDescent="0.3">
      <c r="A8" s="9"/>
      <c r="B8" s="9"/>
      <c r="C8" s="9"/>
      <c r="D8" s="9"/>
      <c r="E8" s="9"/>
    </row>
    <row r="9" spans="1:31" s="2" customFormat="1" ht="15.6" customHeight="1" x14ac:dyDescent="0.3">
      <c r="A9" s="2" t="s">
        <v>5</v>
      </c>
      <c r="B9" s="10"/>
      <c r="D9" s="11"/>
      <c r="E9" s="6"/>
    </row>
    <row r="10" spans="1:31" ht="6.9" customHeight="1" thickBot="1" x14ac:dyDescent="0.3">
      <c r="A10" s="12"/>
      <c r="B10" s="13"/>
      <c r="C10" s="14"/>
    </row>
    <row r="11" spans="1:31" ht="60.6" customHeight="1" x14ac:dyDescent="0.25">
      <c r="A11" s="15" t="s">
        <v>6</v>
      </c>
      <c r="B11" s="16" t="s">
        <v>7</v>
      </c>
      <c r="C11" s="16" t="s">
        <v>8</v>
      </c>
      <c r="D11" s="16" t="s">
        <v>9</v>
      </c>
      <c r="E11" s="17" t="s">
        <v>10</v>
      </c>
    </row>
    <row r="12" spans="1:31" ht="13.8" x14ac:dyDescent="0.25">
      <c r="A12" s="18"/>
      <c r="B12" s="19" t="s">
        <v>11</v>
      </c>
      <c r="C12" s="20"/>
      <c r="D12" s="21">
        <v>0</v>
      </c>
      <c r="E12" s="22">
        <f>D32</f>
        <v>1459.3799999999974</v>
      </c>
    </row>
    <row r="13" spans="1:31" ht="13.8" x14ac:dyDescent="0.25">
      <c r="A13" s="18"/>
      <c r="B13" s="23" t="s">
        <v>12</v>
      </c>
      <c r="C13" s="24">
        <v>55176</v>
      </c>
      <c r="D13" s="24">
        <f>20000+14578</f>
        <v>34578</v>
      </c>
      <c r="E13" s="25">
        <v>0</v>
      </c>
    </row>
    <row r="14" spans="1:31" ht="20.399999999999999" customHeight="1" x14ac:dyDescent="0.25">
      <c r="A14" s="26">
        <v>1110</v>
      </c>
      <c r="B14" s="27" t="s">
        <v>13</v>
      </c>
      <c r="C14" s="28">
        <v>6000</v>
      </c>
      <c r="D14" s="28">
        <f>1209.95+819.28+1373.69</f>
        <v>3402.92</v>
      </c>
      <c r="E14" s="29">
        <v>809.95</v>
      </c>
    </row>
    <row r="15" spans="1:31" ht="32.4" customHeight="1" x14ac:dyDescent="0.25">
      <c r="A15" s="26">
        <v>1150</v>
      </c>
      <c r="B15" s="30" t="s">
        <v>14</v>
      </c>
      <c r="C15" s="28">
        <v>0</v>
      </c>
      <c r="D15" s="28">
        <v>0</v>
      </c>
      <c r="E15" s="29">
        <v>0</v>
      </c>
    </row>
    <row r="16" spans="1:31" ht="20.399999999999999" customHeight="1" x14ac:dyDescent="0.25">
      <c r="A16" s="26">
        <v>1210</v>
      </c>
      <c r="B16" s="30" t="s">
        <v>15</v>
      </c>
      <c r="C16" s="28">
        <v>1700</v>
      </c>
      <c r="D16" s="28">
        <f>628.38+419.28+418.41</f>
        <v>1466.07</v>
      </c>
      <c r="E16" s="29">
        <v>0</v>
      </c>
      <c r="F16" s="31">
        <v>628.38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ht="20.399999999999999" customHeight="1" x14ac:dyDescent="0.25">
      <c r="A17" s="26">
        <v>2110</v>
      </c>
      <c r="B17" s="30" t="s">
        <v>16</v>
      </c>
      <c r="C17" s="28">
        <v>0</v>
      </c>
      <c r="D17" s="28">
        <v>0</v>
      </c>
      <c r="E17" s="29"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ht="20.399999999999999" customHeight="1" x14ac:dyDescent="0.25">
      <c r="A18" s="26">
        <v>2120</v>
      </c>
      <c r="B18" s="30" t="s">
        <v>17</v>
      </c>
      <c r="C18" s="28">
        <v>0</v>
      </c>
      <c r="D18" s="28">
        <v>0</v>
      </c>
      <c r="E18" s="29">
        <v>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20.399999999999999" customHeight="1" x14ac:dyDescent="0.25">
      <c r="A19" s="26">
        <v>2210</v>
      </c>
      <c r="B19" s="27" t="s">
        <v>18</v>
      </c>
      <c r="C19" s="28">
        <v>0</v>
      </c>
      <c r="D19" s="28">
        <v>0</v>
      </c>
      <c r="E19" s="29"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20.399999999999999" customHeight="1" x14ac:dyDescent="0.25">
      <c r="A20" s="26">
        <v>2220</v>
      </c>
      <c r="B20" s="27" t="s">
        <v>19</v>
      </c>
      <c r="C20" s="28">
        <v>0</v>
      </c>
      <c r="D20" s="28">
        <v>0</v>
      </c>
      <c r="E20" s="29"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20.399999999999999" customHeight="1" x14ac:dyDescent="0.25">
      <c r="A21" s="26">
        <v>2230</v>
      </c>
      <c r="B21" s="30" t="s">
        <v>20</v>
      </c>
      <c r="C21" s="28">
        <v>29000</v>
      </c>
      <c r="D21" s="28">
        <f>9570.32+3489.14+4975.65</f>
        <v>18035.11</v>
      </c>
      <c r="E21" s="29">
        <v>0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x14ac:dyDescent="0.25">
      <c r="A22" s="26">
        <v>2240</v>
      </c>
      <c r="B22" s="33" t="s">
        <v>21</v>
      </c>
      <c r="C22" s="28">
        <v>0</v>
      </c>
      <c r="D22" s="28">
        <v>0</v>
      </c>
      <c r="E22" s="29"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20.399999999999999" customHeight="1" x14ac:dyDescent="0.25">
      <c r="A23" s="26">
        <v>2250</v>
      </c>
      <c r="B23" s="27" t="s">
        <v>22</v>
      </c>
      <c r="C23" s="28">
        <v>0</v>
      </c>
      <c r="D23" s="28">
        <v>0</v>
      </c>
      <c r="E23" s="29"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20.399999999999999" customHeight="1" x14ac:dyDescent="0.25">
      <c r="A24" s="26">
        <v>2260</v>
      </c>
      <c r="B24" s="27" t="s">
        <v>23</v>
      </c>
      <c r="C24" s="28">
        <v>3652</v>
      </c>
      <c r="D24" s="28">
        <f>1095.1+547.55</f>
        <v>1642.6499999999999</v>
      </c>
      <c r="E24" s="29"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20.399999999999999" customHeight="1" x14ac:dyDescent="0.25">
      <c r="A25" s="26">
        <v>2310</v>
      </c>
      <c r="B25" s="30" t="s">
        <v>24</v>
      </c>
      <c r="C25" s="28">
        <v>8772</v>
      </c>
      <c r="D25" s="28">
        <f>1877.76+1536.55+185.96</f>
        <v>3600.27</v>
      </c>
      <c r="E25" s="29">
        <v>649.42999999999995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ht="20.399999999999999" customHeight="1" x14ac:dyDescent="0.25">
      <c r="A26" s="26">
        <v>2350</v>
      </c>
      <c r="B26" s="27" t="s">
        <v>25</v>
      </c>
      <c r="C26" s="28">
        <v>0</v>
      </c>
      <c r="D26" s="28">
        <v>0</v>
      </c>
      <c r="E26" s="29"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20.399999999999999" customHeight="1" x14ac:dyDescent="0.25">
      <c r="A27" s="26">
        <v>2390</v>
      </c>
      <c r="B27" s="27" t="s">
        <v>26</v>
      </c>
      <c r="C27" s="28">
        <v>0</v>
      </c>
      <c r="D27" s="28">
        <v>0</v>
      </c>
      <c r="E27" s="29"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25.5" customHeight="1" x14ac:dyDescent="0.25">
      <c r="A28" s="26">
        <v>3260</v>
      </c>
      <c r="B28" s="33" t="s">
        <v>27</v>
      </c>
      <c r="C28" s="28">
        <v>0</v>
      </c>
      <c r="D28" s="28">
        <v>0</v>
      </c>
      <c r="E28" s="29"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20.399999999999999" customHeight="1" x14ac:dyDescent="0.25">
      <c r="A29" s="26">
        <v>5230</v>
      </c>
      <c r="B29" s="34" t="s">
        <v>28</v>
      </c>
      <c r="C29" s="28">
        <v>0</v>
      </c>
      <c r="D29" s="28">
        <v>0</v>
      </c>
      <c r="E29" s="29">
        <v>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ht="24.6" customHeight="1" x14ac:dyDescent="0.25">
      <c r="A30" s="26">
        <v>7710</v>
      </c>
      <c r="B30" s="33" t="s">
        <v>29</v>
      </c>
      <c r="C30" s="28">
        <v>6052</v>
      </c>
      <c r="D30" s="28">
        <f>1117+3854.6</f>
        <v>4971.6000000000004</v>
      </c>
      <c r="E30" s="29">
        <v>0</v>
      </c>
      <c r="F30" s="31">
        <v>1117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20.399999999999999" customHeight="1" x14ac:dyDescent="0.25">
      <c r="A31" s="35"/>
      <c r="B31" s="23" t="s">
        <v>30</v>
      </c>
      <c r="C31" s="36">
        <f>SUM(C14:C30)</f>
        <v>55176</v>
      </c>
      <c r="D31" s="36">
        <f>SUM(D14:D30)</f>
        <v>33118.620000000003</v>
      </c>
      <c r="E31" s="37">
        <f>SUM(E14:E30)</f>
        <v>1459.38</v>
      </c>
    </row>
    <row r="32" spans="1:31" ht="14.4" thickBot="1" x14ac:dyDescent="0.3">
      <c r="A32" s="38"/>
      <c r="B32" s="39" t="s">
        <v>31</v>
      </c>
      <c r="C32" s="40"/>
      <c r="D32" s="41">
        <f>D12+D13-D31</f>
        <v>1459.3799999999974</v>
      </c>
      <c r="E32" s="42">
        <f>E12+E13-E31</f>
        <v>-2.7284841053187847E-12</v>
      </c>
    </row>
    <row r="33" spans="1:5" ht="8.4" customHeight="1" x14ac:dyDescent="0.25">
      <c r="A33" s="43"/>
      <c r="B33" s="44"/>
      <c r="C33" s="44"/>
      <c r="D33" s="44"/>
      <c r="E33" s="44"/>
    </row>
    <row r="34" spans="1:5" ht="12.6" customHeight="1" x14ac:dyDescent="0.25">
      <c r="A34" s="45" t="s">
        <v>32</v>
      </c>
      <c r="B34" s="45"/>
      <c r="C34" s="46"/>
      <c r="D34" s="47"/>
      <c r="E34" s="48"/>
    </row>
    <row r="35" spans="1:5" x14ac:dyDescent="0.25">
      <c r="A35" s="49"/>
      <c r="B35" s="50"/>
      <c r="C35" s="51"/>
      <c r="D35" s="51"/>
      <c r="E35" s="51"/>
    </row>
    <row r="36" spans="1:5" x14ac:dyDescent="0.25">
      <c r="A36" s="49"/>
      <c r="B36" s="50"/>
      <c r="C36" s="51"/>
      <c r="D36" s="51"/>
      <c r="E36" s="51"/>
    </row>
    <row r="37" spans="1:5" x14ac:dyDescent="0.25">
      <c r="A37" s="52" t="s">
        <v>33</v>
      </c>
      <c r="B37" s="53"/>
      <c r="D37" s="53"/>
      <c r="E37" s="53"/>
    </row>
    <row r="38" spans="1:5" x14ac:dyDescent="0.25">
      <c r="A38" s="52" t="s">
        <v>34</v>
      </c>
      <c r="B38" s="54"/>
      <c r="C38" s="54"/>
      <c r="D38" s="55"/>
      <c r="E38" s="56"/>
    </row>
    <row r="39" spans="1:5" x14ac:dyDescent="0.25">
      <c r="A39" s="57" t="s">
        <v>35</v>
      </c>
      <c r="B39" s="57"/>
      <c r="C39" s="57"/>
      <c r="D39" s="57"/>
      <c r="E39" s="56"/>
    </row>
    <row r="40" spans="1:5" x14ac:dyDescent="0.25">
      <c r="A40" s="54"/>
      <c r="B40" s="54"/>
      <c r="C40" s="54"/>
      <c r="D40" s="54"/>
      <c r="E40" s="58"/>
    </row>
    <row r="41" spans="1:5" ht="15" x14ac:dyDescent="0.25">
      <c r="A41" s="59" t="s">
        <v>36</v>
      </c>
      <c r="B41" s="58"/>
      <c r="C41" s="56"/>
      <c r="D41" s="56"/>
      <c r="E41" s="60" t="s">
        <v>37</v>
      </c>
    </row>
    <row r="42" spans="1:5" ht="9.6" customHeight="1" x14ac:dyDescent="0.25">
      <c r="A42" s="58"/>
      <c r="B42" s="58"/>
      <c r="C42" s="61" t="s">
        <v>38</v>
      </c>
      <c r="D42" s="61"/>
      <c r="E42" s="62" t="s">
        <v>39</v>
      </c>
    </row>
    <row r="43" spans="1:5" ht="13.8" x14ac:dyDescent="0.25">
      <c r="A43" s="63" t="s">
        <v>40</v>
      </c>
      <c r="C43" s="63"/>
      <c r="D43" s="13"/>
    </row>
    <row r="46" spans="1:5" x14ac:dyDescent="0.25">
      <c r="A46" s="47" t="s">
        <v>41</v>
      </c>
    </row>
    <row r="47" spans="1:5" x14ac:dyDescent="0.25">
      <c r="A47" s="5" t="s">
        <v>42</v>
      </c>
    </row>
    <row r="48" spans="1:5" x14ac:dyDescent="0.25">
      <c r="A48" s="54"/>
      <c r="B48" s="54"/>
      <c r="C48" s="54"/>
      <c r="D48" s="54"/>
      <c r="E48" s="58"/>
    </row>
    <row r="49" spans="1:7" x14ac:dyDescent="0.25">
      <c r="A49" s="54"/>
      <c r="B49" s="54"/>
      <c r="C49" s="54"/>
      <c r="D49" s="54"/>
      <c r="E49" s="58"/>
    </row>
    <row r="50" spans="1:7" x14ac:dyDescent="0.25">
      <c r="A50" s="54"/>
      <c r="B50" s="54"/>
      <c r="C50" s="54"/>
      <c r="D50" s="54"/>
      <c r="E50" s="58"/>
    </row>
    <row r="51" spans="1:7" x14ac:dyDescent="0.25">
      <c r="A51" s="54"/>
      <c r="B51" s="54"/>
      <c r="C51" s="54"/>
      <c r="D51" s="54"/>
      <c r="E51" s="58"/>
    </row>
    <row r="52" spans="1:7" x14ac:dyDescent="0.25">
      <c r="A52" s="54"/>
      <c r="B52" s="54"/>
      <c r="C52" s="54"/>
      <c r="D52" s="54"/>
      <c r="E52" s="58"/>
    </row>
    <row r="53" spans="1:7" x14ac:dyDescent="0.25">
      <c r="A53" s="54"/>
      <c r="B53" s="54"/>
      <c r="C53" s="54"/>
      <c r="D53" s="54"/>
      <c r="E53" s="58"/>
    </row>
    <row r="54" spans="1:7" x14ac:dyDescent="0.25">
      <c r="A54" s="54"/>
      <c r="B54" s="54"/>
      <c r="C54" s="54"/>
      <c r="D54" s="54"/>
      <c r="E54" s="58"/>
    </row>
    <row r="55" spans="1:7" x14ac:dyDescent="0.25">
      <c r="A55" s="54"/>
      <c r="B55" s="54"/>
      <c r="C55" s="54"/>
      <c r="D55" s="54"/>
      <c r="E55" s="58"/>
    </row>
    <row r="56" spans="1:7" ht="15.9" customHeight="1" x14ac:dyDescent="0.25">
      <c r="A56" s="64" t="str">
        <f>A2</f>
        <v>Sadarbības līgums Nr. 2.2.1.1-22/46</v>
      </c>
      <c r="B56" s="54"/>
      <c r="C56" s="54"/>
      <c r="D56" s="54"/>
      <c r="E56" s="58"/>
    </row>
    <row r="57" spans="1:7" x14ac:dyDescent="0.25">
      <c r="A57" s="54"/>
      <c r="B57" s="54"/>
      <c r="C57" s="54"/>
      <c r="D57" s="54"/>
      <c r="E57" s="58"/>
    </row>
    <row r="58" spans="1:7" ht="20.100000000000001" customHeight="1" x14ac:dyDescent="0.3">
      <c r="A58" s="3" t="str">
        <f>A3</f>
        <v>Latvijas Motosporta Federācija</v>
      </c>
      <c r="B58" s="3"/>
      <c r="C58" s="3"/>
      <c r="D58" s="3"/>
      <c r="E58" s="3"/>
    </row>
    <row r="59" spans="1:7" x14ac:dyDescent="0.25">
      <c r="A59" s="4" t="s">
        <v>1</v>
      </c>
      <c r="B59" s="4"/>
      <c r="C59" s="4"/>
      <c r="D59" s="4"/>
      <c r="E59" s="4"/>
    </row>
    <row r="60" spans="1:7" x14ac:dyDescent="0.25">
      <c r="A60" s="54"/>
      <c r="B60" s="54"/>
      <c r="C60" s="54"/>
      <c r="D60" s="54"/>
      <c r="E60" s="58"/>
    </row>
    <row r="61" spans="1:7" ht="13.8" x14ac:dyDescent="0.25">
      <c r="A61" s="7" t="s">
        <v>2</v>
      </c>
      <c r="B61" s="7"/>
      <c r="C61" s="7"/>
      <c r="D61" s="7"/>
      <c r="E61" s="65" t="s">
        <v>43</v>
      </c>
      <c r="F61" s="65"/>
    </row>
    <row r="62" spans="1:7" ht="13.8" x14ac:dyDescent="0.25">
      <c r="A62" s="7" t="s">
        <v>44</v>
      </c>
      <c r="B62" s="7"/>
      <c r="C62" s="7"/>
      <c r="D62" s="7"/>
      <c r="E62" s="66"/>
      <c r="G62" s="65"/>
    </row>
    <row r="63" spans="1:7" ht="13.8" x14ac:dyDescent="0.25">
      <c r="A63" s="67"/>
      <c r="B63" s="67"/>
      <c r="C63" s="67"/>
      <c r="D63" s="67"/>
      <c r="E63" s="67"/>
      <c r="G63" s="65"/>
    </row>
    <row r="64" spans="1:7" ht="13.8" x14ac:dyDescent="0.25">
      <c r="A64" s="63" t="str">
        <f>A9</f>
        <v>par 2022. gada septembra mēnesi</v>
      </c>
      <c r="B64" s="67"/>
      <c r="C64" s="67"/>
      <c r="D64" s="67"/>
      <c r="E64" s="67"/>
      <c r="G64" s="65"/>
    </row>
    <row r="65" spans="1:7" ht="13.8" x14ac:dyDescent="0.25">
      <c r="A65" s="67"/>
      <c r="B65" s="67"/>
      <c r="C65" s="67"/>
      <c r="D65" s="67"/>
      <c r="E65" s="67"/>
      <c r="G65" s="65"/>
    </row>
    <row r="66" spans="1:7" ht="34.5" customHeight="1" x14ac:dyDescent="0.25">
      <c r="A66" s="68" t="s">
        <v>45</v>
      </c>
      <c r="B66" s="69" t="s">
        <v>46</v>
      </c>
      <c r="C66" s="69" t="s">
        <v>8</v>
      </c>
      <c r="D66" s="69" t="s">
        <v>47</v>
      </c>
      <c r="E66" s="69" t="s">
        <v>48</v>
      </c>
      <c r="F66" s="69" t="s">
        <v>49</v>
      </c>
      <c r="G66" s="70" t="s">
        <v>50</v>
      </c>
    </row>
    <row r="67" spans="1:7" s="73" customFormat="1" ht="11.4" customHeight="1" x14ac:dyDescent="0.25">
      <c r="A67" s="71" t="s">
        <v>51</v>
      </c>
      <c r="B67" s="71"/>
      <c r="C67" s="72">
        <f>SUM(C68:C77)</f>
        <v>25272</v>
      </c>
      <c r="D67" s="72">
        <f>D68+D71+D70</f>
        <v>14713.95</v>
      </c>
      <c r="E67" s="72">
        <f>E68+E71+E70</f>
        <v>649.42999999999995</v>
      </c>
      <c r="F67" s="72">
        <f>SUM(D67:E67)</f>
        <v>15363.380000000001</v>
      </c>
      <c r="G67" s="72">
        <f>C67-F67</f>
        <v>9908.619999999999</v>
      </c>
    </row>
    <row r="68" spans="1:7" s="73" customFormat="1" ht="11.4" customHeight="1" x14ac:dyDescent="0.25">
      <c r="A68" s="74">
        <v>1</v>
      </c>
      <c r="B68" s="75" t="str">
        <f>[1]Tāme!C13</f>
        <v>Sacensību organizēšanas izdevumi,Baltijas ,Latvijas čempionāti, Latvijas kausss,Nacionālais kauss. (Kausi,baneri,uzlīmes, foto,video, citas mārketinga aktivitātes.Tv translacija)</v>
      </c>
      <c r="C68" s="76">
        <f>[1]Tāme!W13</f>
        <v>16000</v>
      </c>
      <c r="D68" s="77">
        <f>5478.56+3533.43+2901.96</f>
        <v>11913.95</v>
      </c>
      <c r="E68" s="78">
        <v>649.42999999999995</v>
      </c>
      <c r="F68" s="76">
        <f>SUM(D68:E68)</f>
        <v>12563.380000000001</v>
      </c>
      <c r="G68" s="76">
        <f>C68-E68-E69</f>
        <v>15350.57</v>
      </c>
    </row>
    <row r="69" spans="1:7" s="73" customFormat="1" ht="11.4" customHeight="1" x14ac:dyDescent="0.25">
      <c r="A69" s="74"/>
      <c r="B69" s="75" t="s">
        <v>52</v>
      </c>
      <c r="C69" s="76"/>
      <c r="D69" s="79">
        <v>112.53</v>
      </c>
      <c r="E69" s="79"/>
      <c r="F69" s="76"/>
      <c r="G69" s="76"/>
    </row>
    <row r="70" spans="1:7" s="73" customFormat="1" ht="11.4" customHeight="1" x14ac:dyDescent="0.25">
      <c r="A70" s="74">
        <v>2</v>
      </c>
      <c r="B70" s="75" t="str">
        <f>[1]Tāme!C47</f>
        <v>Federācijas biedru maksa starptaustiskajā federācijā,sportistu licences</v>
      </c>
      <c r="C70" s="76">
        <f>[1]Tāme!W47</f>
        <v>3000</v>
      </c>
      <c r="D70" s="77">
        <v>2195</v>
      </c>
      <c r="E70" s="80">
        <v>0</v>
      </c>
      <c r="F70" s="76">
        <f t="shared" ref="F70:F85" si="0">SUM(D70:E70)</f>
        <v>2195</v>
      </c>
      <c r="G70" s="76">
        <f t="shared" ref="G70:G77" si="1">SUM(C70-F70)</f>
        <v>805</v>
      </c>
    </row>
    <row r="71" spans="1:7" s="73" customFormat="1" ht="11.4" customHeight="1" x14ac:dyDescent="0.25">
      <c r="A71" s="74">
        <v>3</v>
      </c>
      <c r="B71" s="75" t="str">
        <f>[1]Tāme!C51</f>
        <v>LaMSF sezonas noslēguma apbalvošanas izdevumi</v>
      </c>
      <c r="C71" s="76">
        <f>[1]Tāme!W51</f>
        <v>6272</v>
      </c>
      <c r="D71" s="78">
        <f>SUM(D72:D74)</f>
        <v>605</v>
      </c>
      <c r="E71" s="78">
        <f>SUM(E72:E74)</f>
        <v>0</v>
      </c>
      <c r="F71" s="76">
        <f t="shared" si="0"/>
        <v>605</v>
      </c>
      <c r="G71" s="76">
        <f t="shared" si="1"/>
        <v>5667</v>
      </c>
    </row>
    <row r="72" spans="1:7" s="73" customFormat="1" ht="11.4" customHeight="1" x14ac:dyDescent="0.25">
      <c r="A72" s="74">
        <v>4</v>
      </c>
      <c r="B72" s="75" t="str">
        <f>[1]Tāme!C52</f>
        <v>Motokorsa sezonas noslēgums</v>
      </c>
      <c r="C72" s="76"/>
      <c r="D72" s="77"/>
      <c r="E72" s="78"/>
      <c r="F72" s="76">
        <f t="shared" si="0"/>
        <v>0</v>
      </c>
      <c r="G72" s="76">
        <f t="shared" si="1"/>
        <v>0</v>
      </c>
    </row>
    <row r="73" spans="1:7" s="73" customFormat="1" ht="11.4" customHeight="1" x14ac:dyDescent="0.25">
      <c r="A73" s="74">
        <v>5</v>
      </c>
      <c r="B73" s="75" t="str">
        <f>[1]Tāme!C53</f>
        <v>Enduro sezonas noslegums</v>
      </c>
      <c r="C73" s="76"/>
      <c r="D73" s="77"/>
      <c r="E73" s="78"/>
      <c r="F73" s="76">
        <f t="shared" si="0"/>
        <v>0</v>
      </c>
      <c r="G73" s="76">
        <f t="shared" si="1"/>
        <v>0</v>
      </c>
    </row>
    <row r="74" spans="1:7" s="73" customFormat="1" ht="11.4" customHeight="1" x14ac:dyDescent="0.25">
      <c r="A74" s="74">
        <v>6</v>
      </c>
      <c r="B74" s="75" t="str">
        <f>[1]Tāme!C54</f>
        <v>Triāla sezonas noslēgums</v>
      </c>
      <c r="C74" s="76"/>
      <c r="D74" s="79">
        <v>605</v>
      </c>
      <c r="E74" s="79"/>
      <c r="F74" s="76"/>
      <c r="G74" s="76"/>
    </row>
    <row r="75" spans="1:7" hidden="1" x14ac:dyDescent="0.25">
      <c r="A75" s="74">
        <v>8</v>
      </c>
      <c r="B75" s="81">
        <f>[1]Tāme!C55</f>
        <v>0</v>
      </c>
      <c r="C75" s="76">
        <f>[1]Tāme!W55</f>
        <v>0</v>
      </c>
      <c r="D75" s="82"/>
      <c r="E75" s="78"/>
      <c r="F75" s="76">
        <f t="shared" si="0"/>
        <v>0</v>
      </c>
      <c r="G75" s="76">
        <f t="shared" si="1"/>
        <v>0</v>
      </c>
    </row>
    <row r="76" spans="1:7" hidden="1" x14ac:dyDescent="0.25">
      <c r="A76" s="74">
        <v>9</v>
      </c>
      <c r="B76" s="81">
        <f>[1]Tāme!C56</f>
        <v>0</v>
      </c>
      <c r="C76" s="76">
        <f>[1]Tāme!W56</f>
        <v>0</v>
      </c>
      <c r="D76" s="82"/>
      <c r="E76" s="78"/>
      <c r="F76" s="76">
        <f t="shared" si="0"/>
        <v>0</v>
      </c>
      <c r="G76" s="76">
        <f t="shared" si="1"/>
        <v>0</v>
      </c>
    </row>
    <row r="77" spans="1:7" hidden="1" x14ac:dyDescent="0.25">
      <c r="A77" s="74">
        <v>10</v>
      </c>
      <c r="B77" s="81">
        <f>[1]Tāme!C57</f>
        <v>0</v>
      </c>
      <c r="C77" s="76">
        <f>[1]Tāme!W57</f>
        <v>0</v>
      </c>
      <c r="D77" s="82"/>
      <c r="E77" s="78"/>
      <c r="F77" s="76">
        <f t="shared" si="0"/>
        <v>0</v>
      </c>
      <c r="G77" s="76">
        <f t="shared" si="1"/>
        <v>0</v>
      </c>
    </row>
    <row r="78" spans="1:7" ht="31.5" customHeight="1" x14ac:dyDescent="0.25">
      <c r="A78" s="83" t="s">
        <v>53</v>
      </c>
      <c r="B78" s="83"/>
      <c r="C78" s="84">
        <f>SUM(C79:C85)</f>
        <v>18552</v>
      </c>
      <c r="D78" s="84">
        <f>SUM(D79:D85)</f>
        <v>11893.03</v>
      </c>
      <c r="E78" s="84">
        <f>SUM(E79:E85)</f>
        <v>0</v>
      </c>
      <c r="F78" s="85">
        <f>SUM(D78:E78)</f>
        <v>11893.03</v>
      </c>
      <c r="G78" s="85">
        <f>C78-F78</f>
        <v>6658.9699999999993</v>
      </c>
    </row>
    <row r="79" spans="1:7" x14ac:dyDescent="0.25">
      <c r="A79" s="74">
        <v>1</v>
      </c>
      <c r="B79" s="86" t="str">
        <f>[1]Tāme!C90</f>
        <v>Federācijas biedru maksa starptaustiskajā federācijā,sportistu licences</v>
      </c>
      <c r="C79" s="76">
        <f>[1]Tāme!W90</f>
        <v>552</v>
      </c>
      <c r="D79" s="78">
        <f>1117+1659.6</f>
        <v>2776.6</v>
      </c>
      <c r="E79" s="87">
        <v>0</v>
      </c>
      <c r="F79" s="76">
        <f t="shared" ref="F79" si="2">SUM(D79:E79)</f>
        <v>2776.6</v>
      </c>
      <c r="G79" s="76">
        <f t="shared" ref="G79:G80" si="3">SUM(C79-F79)</f>
        <v>-2224.6</v>
      </c>
    </row>
    <row r="80" spans="1:7" x14ac:dyDescent="0.25">
      <c r="A80" s="74">
        <v>2</v>
      </c>
      <c r="B80" s="86" t="str">
        <f>[1]Tāme!C93</f>
        <v>Bērnu un Jauniešu sezonas apbalvosana Motokrosā</v>
      </c>
      <c r="C80" s="76">
        <f>[1]Tāme!W93</f>
        <v>2000</v>
      </c>
      <c r="D80" s="78"/>
      <c r="E80" s="78"/>
      <c r="F80" s="76">
        <f t="shared" ref="F80" si="4">SUM(D80:E80)</f>
        <v>0</v>
      </c>
      <c r="G80" s="76">
        <f t="shared" si="3"/>
        <v>2000</v>
      </c>
    </row>
    <row r="81" spans="1:7" x14ac:dyDescent="0.25">
      <c r="A81" s="74">
        <v>3</v>
      </c>
      <c r="B81" s="86" t="str">
        <f>[1]Tāme!C59</f>
        <v>Latvijas un Baltijas Junioru čempionāta sacensību organizēšana</v>
      </c>
      <c r="C81" s="76">
        <f>[1]Tāme!W59</f>
        <v>13000</v>
      </c>
      <c r="D81" s="80">
        <f>524+150+350+135.37+261.36+1148.69+1397.55+1397.55+1492.26+2259.65</f>
        <v>9116.43</v>
      </c>
      <c r="E81" s="80">
        <v>0</v>
      </c>
      <c r="F81" s="76">
        <f t="shared" si="0"/>
        <v>9116.43</v>
      </c>
      <c r="G81" s="76">
        <f t="shared" ref="G81:G85" si="5">SUM(C81-F81)</f>
        <v>3883.5699999999997</v>
      </c>
    </row>
    <row r="82" spans="1:7" x14ac:dyDescent="0.25">
      <c r="A82" s="74">
        <v>4</v>
      </c>
      <c r="B82" s="86" t="str">
        <f>[1]Tāme!C95</f>
        <v>Latvijas Junioru izlases dalība Pasaules un Eiropas čepionātos</v>
      </c>
      <c r="C82" s="76">
        <f>[1]Tāme!W95</f>
        <v>1500</v>
      </c>
      <c r="D82" s="82"/>
      <c r="E82" s="78"/>
      <c r="F82" s="76">
        <f t="shared" si="0"/>
        <v>0</v>
      </c>
      <c r="G82" s="76">
        <f t="shared" si="5"/>
        <v>1500</v>
      </c>
    </row>
    <row r="83" spans="1:7" x14ac:dyDescent="0.25">
      <c r="A83" s="88">
        <v>8</v>
      </c>
      <c r="B83" s="86" t="str">
        <f>[1]Tāme!C96</f>
        <v>Pasaules čempionāts Jauniešiem motokrosā</v>
      </c>
      <c r="C83" s="76">
        <f>[1]Tāme!W96</f>
        <v>1500</v>
      </c>
      <c r="D83" s="82"/>
      <c r="E83" s="78"/>
      <c r="F83" s="76">
        <f t="shared" si="0"/>
        <v>0</v>
      </c>
      <c r="G83" s="76">
        <f t="shared" si="5"/>
        <v>1500</v>
      </c>
    </row>
    <row r="84" spans="1:7" hidden="1" x14ac:dyDescent="0.25">
      <c r="A84" s="88">
        <v>4</v>
      </c>
      <c r="B84" s="81">
        <f>[1]Tāme!C97</f>
        <v>0</v>
      </c>
      <c r="C84" s="76">
        <f>[1]Tāme!W97</f>
        <v>0</v>
      </c>
      <c r="D84" s="82"/>
      <c r="E84" s="78"/>
      <c r="F84" s="76">
        <f t="shared" si="0"/>
        <v>0</v>
      </c>
      <c r="G84" s="76">
        <f t="shared" si="5"/>
        <v>0</v>
      </c>
    </row>
    <row r="85" spans="1:7" hidden="1" x14ac:dyDescent="0.25">
      <c r="A85" s="88">
        <v>5</v>
      </c>
      <c r="B85" s="81">
        <f>[1]Tāme!C98</f>
        <v>0</v>
      </c>
      <c r="C85" s="76">
        <f>[1]Tāme!W98</f>
        <v>0</v>
      </c>
      <c r="D85" s="82"/>
      <c r="E85" s="78"/>
      <c r="F85" s="76">
        <f t="shared" si="0"/>
        <v>0</v>
      </c>
      <c r="G85" s="76">
        <f t="shared" si="5"/>
        <v>0</v>
      </c>
    </row>
    <row r="86" spans="1:7" s="89" customFormat="1" ht="30.6" customHeight="1" x14ac:dyDescent="0.3">
      <c r="A86" s="83" t="s">
        <v>54</v>
      </c>
      <c r="B86" s="83"/>
      <c r="C86" s="85">
        <f>SUM(C87:C87)</f>
        <v>11352</v>
      </c>
      <c r="D86" s="85">
        <f>SUM(D87:D87)</f>
        <v>6511.6399999999994</v>
      </c>
      <c r="E86" s="85">
        <f>SUM(E87:E87)</f>
        <v>809.95</v>
      </c>
      <c r="F86" s="85">
        <f>SUM(D86:E86)</f>
        <v>7321.5899999999992</v>
      </c>
      <c r="G86" s="85">
        <f>C86-F86</f>
        <v>4030.4100000000008</v>
      </c>
    </row>
    <row r="87" spans="1:7" x14ac:dyDescent="0.25">
      <c r="A87" s="88">
        <v>1</v>
      </c>
      <c r="B87" s="86" t="str">
        <f>[1]Tāme!C100</f>
        <v>Administrācijas izmaksas</v>
      </c>
      <c r="C87" s="76">
        <f>[1]Tāme!W100</f>
        <v>11352</v>
      </c>
      <c r="D87" s="87">
        <f>2933.43+1786.11+1792.1</f>
        <v>6511.6399999999994</v>
      </c>
      <c r="E87" s="87">
        <f>E14+E16</f>
        <v>809.95</v>
      </c>
      <c r="F87" s="76">
        <f>SUM(D87:E87)</f>
        <v>7321.5899999999992</v>
      </c>
      <c r="G87" s="76">
        <f>SUM(C87-F87)</f>
        <v>4030.4100000000008</v>
      </c>
    </row>
    <row r="88" spans="1:7" s="89" customFormat="1" x14ac:dyDescent="0.3">
      <c r="A88" s="90" t="s">
        <v>55</v>
      </c>
      <c r="B88" s="90"/>
      <c r="C88" s="91">
        <f>SUM(C86,C78,C67)</f>
        <v>55176</v>
      </c>
      <c r="D88" s="91">
        <f>SUM(D86,D78,D67)</f>
        <v>33118.619999999995</v>
      </c>
      <c r="E88" s="91">
        <f>SUM(E86,E78,E67)</f>
        <v>1459.38</v>
      </c>
      <c r="F88" s="91">
        <f>SUM(D88:E88)</f>
        <v>34577.999999999993</v>
      </c>
      <c r="G88" s="92">
        <f>C88-F88</f>
        <v>20598.000000000007</v>
      </c>
    </row>
    <row r="90" spans="1:7" hidden="1" x14ac:dyDescent="0.25">
      <c r="A90" s="93"/>
      <c r="B90" s="94" t="s">
        <v>56</v>
      </c>
    </row>
    <row r="91" spans="1:7" hidden="1" x14ac:dyDescent="0.25">
      <c r="A91" s="75"/>
      <c r="B91" s="94" t="s">
        <v>57</v>
      </c>
    </row>
    <row r="93" spans="1:7" ht="15" x14ac:dyDescent="0.25">
      <c r="A93" s="59" t="s">
        <v>36</v>
      </c>
      <c r="B93" s="58"/>
      <c r="C93" s="56"/>
      <c r="D93" s="56"/>
      <c r="E93" s="60" t="s">
        <v>37</v>
      </c>
    </row>
    <row r="94" spans="1:7" ht="9.6" customHeight="1" x14ac:dyDescent="0.25">
      <c r="A94" s="58"/>
      <c r="B94" s="58"/>
      <c r="C94" s="61" t="s">
        <v>38</v>
      </c>
      <c r="D94" s="61"/>
      <c r="E94" s="62" t="s">
        <v>39</v>
      </c>
    </row>
    <row r="95" spans="1:7" ht="13.8" x14ac:dyDescent="0.25">
      <c r="A95" s="63" t="str">
        <f>A43</f>
        <v>2022.gada 6. oktobris</v>
      </c>
      <c r="C95" s="63"/>
      <c r="D95" s="13"/>
    </row>
    <row r="98" spans="1:1" x14ac:dyDescent="0.25">
      <c r="A98" s="47" t="s">
        <v>41</v>
      </c>
    </row>
    <row r="99" spans="1:1" x14ac:dyDescent="0.25">
      <c r="A99" s="5" t="s">
        <v>42</v>
      </c>
    </row>
  </sheetData>
  <mergeCells count="17">
    <mergeCell ref="A67:B67"/>
    <mergeCell ref="A78:B78"/>
    <mergeCell ref="A86:B86"/>
    <mergeCell ref="A88:B88"/>
    <mergeCell ref="C94:D94"/>
    <mergeCell ref="A39:D39"/>
    <mergeCell ref="C42:D42"/>
    <mergeCell ref="A58:E58"/>
    <mergeCell ref="A59:E59"/>
    <mergeCell ref="A61:D61"/>
    <mergeCell ref="A62:D62"/>
    <mergeCell ref="A3:E3"/>
    <mergeCell ref="A4:E4"/>
    <mergeCell ref="A6:D6"/>
    <mergeCell ref="A7:D7"/>
    <mergeCell ref="A8:E8"/>
    <mergeCell ref="A33:E33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headerFooter>
    <oddHeader>&amp;CValsts budžeta apakšprogramma 09.09. "Sporta federācijas un sporta pasākumi"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Atskaite_09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2022-10-06T12:11:03Z</dcterms:created>
  <dcterms:modified xsi:type="dcterms:W3CDTF">2022-10-06T12:11:30Z</dcterms:modified>
</cp:coreProperties>
</file>