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pars\Desktop\budzeti_2018\"/>
    </mc:Choice>
  </mc:AlternateContent>
  <xr:revisionPtr revIDLastSave="0" documentId="13_ncr:1_{39C2566A-B6BA-440D-ABF2-2EB71B724973}" xr6:coauthVersionLast="36" xr6:coauthVersionMax="36" xr10:uidLastSave="{00000000-0000-0000-0000-000000000000}"/>
  <bookViews>
    <workbookView xWindow="0" yWindow="0" windowWidth="20490" windowHeight="7755" tabRatio="778" xr2:uid="{00000000-000D-0000-FFFF-FFFF00000000}"/>
  </bookViews>
  <sheets>
    <sheet name="Prezidijs" sheetId="30" r:id="rId1"/>
    <sheet name="Motokross" sheetId="29" r:id="rId2"/>
    <sheet name="Enduro" sheetId="25" r:id="rId3"/>
    <sheet name="Motošoseja" sheetId="18" r:id="rId4"/>
    <sheet name="Spīdvejs" sheetId="19" r:id="rId5"/>
    <sheet name="Skijorings" sheetId="20" r:id="rId6"/>
    <sheet name="Triāls" sheetId="31" r:id="rId7"/>
    <sheet name="Supermoto" sheetId="26" r:id="rId8"/>
    <sheet name="LSFP finansējums izlasēm 2018" sheetId="28" r:id="rId9"/>
  </sheets>
  <definedNames>
    <definedName name="_xlnm._FilterDatabase" localSheetId="8" hidden="1">'LSFP finansējums izlasēm 2018'!$A$10:$BF$20</definedName>
    <definedName name="_xlnm.Print_Area" localSheetId="8">'LSFP finansējums izlasēm 2018'!$A$1:$G$20</definedName>
    <definedName name="_xlnm.Print_Area" localSheetId="0">Prezidijs!$A$1:$C$58</definedName>
    <definedName name="_xlnm.Print_Area" localSheetId="5">Skijorings!$A$1:$D$29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26" l="1"/>
  <c r="C19" i="31"/>
  <c r="C13" i="31" s="1"/>
  <c r="C4" i="31"/>
  <c r="C5" i="31"/>
  <c r="C23" i="31"/>
  <c r="C6" i="31" l="1"/>
  <c r="C30" i="31"/>
  <c r="C13" i="20"/>
  <c r="C28" i="20"/>
  <c r="C17" i="19"/>
  <c r="C13" i="19" s="1"/>
  <c r="C20" i="18"/>
  <c r="C15" i="18"/>
  <c r="C18" i="25" l="1"/>
  <c r="C56" i="30" l="1"/>
  <c r="C52" i="30"/>
  <c r="C51" i="30" s="1"/>
  <c r="C49" i="30"/>
  <c r="C45" i="30"/>
  <c r="C41" i="30"/>
  <c r="C40" i="30"/>
  <c r="C39" i="30"/>
  <c r="C33" i="30"/>
  <c r="C26" i="30"/>
  <c r="C15" i="30"/>
  <c r="C10" i="30"/>
  <c r="C5" i="30"/>
  <c r="C3" i="29"/>
  <c r="C4" i="29"/>
  <c r="C5" i="29"/>
  <c r="C15" i="29"/>
  <c r="C14" i="29" s="1"/>
  <c r="C19" i="29"/>
  <c r="C16" i="29" s="1"/>
  <c r="C21" i="29"/>
  <c r="C22" i="29"/>
  <c r="C27" i="29"/>
  <c r="C26" i="29" s="1"/>
  <c r="C31" i="29"/>
  <c r="C28" i="29" s="1"/>
  <c r="C4" i="30" l="1"/>
  <c r="C31" i="30"/>
  <c r="C25" i="30" s="1"/>
  <c r="C58" i="30" s="1"/>
  <c r="C12" i="29"/>
  <c r="C33" i="29" s="1"/>
  <c r="F20" i="28" l="1"/>
  <c r="G20" i="28"/>
  <c r="C22" i="20" l="1"/>
  <c r="C8" i="20"/>
  <c r="C4" i="20" s="1"/>
  <c r="C26" i="25" l="1"/>
  <c r="C32" i="25"/>
  <c r="C31" i="25" s="1"/>
  <c r="C4" i="25"/>
  <c r="C27" i="18" l="1"/>
  <c r="C4" i="26"/>
  <c r="C5" i="26" l="1"/>
  <c r="C6" i="26" l="1"/>
  <c r="C18" i="26" s="1"/>
  <c r="C4" i="19"/>
  <c r="C5" i="19" l="1"/>
  <c r="C6" i="19" s="1"/>
  <c r="C29" i="19" s="1"/>
  <c r="C5" i="25" l="1"/>
  <c r="C6" i="25" s="1"/>
  <c r="C27" i="25"/>
  <c r="C25" i="25" l="1"/>
  <c r="C21" i="25" l="1"/>
  <c r="C16" i="25" l="1"/>
  <c r="C36" i="25" s="1"/>
  <c r="C4" i="18"/>
  <c r="C13" i="18" l="1"/>
  <c r="C5" i="18" l="1"/>
  <c r="C6" i="18" l="1"/>
  <c r="C34" i="18" s="1"/>
  <c r="C5" i="20"/>
  <c r="C17" i="20" l="1"/>
  <c r="C6" i="20" l="1"/>
</calcChain>
</file>

<file path=xl/sharedStrings.xml><?xml version="1.0" encoding="utf-8"?>
<sst xmlns="http://schemas.openxmlformats.org/spreadsheetml/2006/main" count="428" uniqueCount="244">
  <si>
    <t>Citi ieņēmumi</t>
  </si>
  <si>
    <t>1.1.</t>
  </si>
  <si>
    <t>1.2.</t>
  </si>
  <si>
    <t>1.3.</t>
  </si>
  <si>
    <t>1.4.</t>
  </si>
  <si>
    <t>2.1.</t>
  </si>
  <si>
    <t>2.2.</t>
  </si>
  <si>
    <t>2.3.</t>
  </si>
  <si>
    <t>2.4.</t>
  </si>
  <si>
    <t>2.1.1.</t>
  </si>
  <si>
    <t>2.1.2.</t>
  </si>
  <si>
    <t>2.1.3.</t>
  </si>
  <si>
    <t>2.2.1.</t>
  </si>
  <si>
    <t>2.2.2.</t>
  </si>
  <si>
    <t>2.2.3.</t>
  </si>
  <si>
    <t>2.2.4.</t>
  </si>
  <si>
    <t>2.2.5.</t>
  </si>
  <si>
    <t>2.2.6.</t>
  </si>
  <si>
    <t>2.1.4.</t>
  </si>
  <si>
    <t>Kausi</t>
  </si>
  <si>
    <t>Ieņēmumi KOPĀ:</t>
  </si>
  <si>
    <t>Vienreizējās licences</t>
  </si>
  <si>
    <t>Kalendāra maksas</t>
  </si>
  <si>
    <t>Starta numuru maksas</t>
  </si>
  <si>
    <t>Izdevumi KOPĀ:</t>
  </si>
  <si>
    <t xml:space="preserve">Mārketinga aktivitātes </t>
  </si>
  <si>
    <t xml:space="preserve">Sacensību izdevumi </t>
  </si>
  <si>
    <t>Civiltiesiskā apdrošināšana LČ/LK sacensībām</t>
  </si>
  <si>
    <t>Finansiālais atbalsts sacensību organizatoriem (biedriem)</t>
  </si>
  <si>
    <t>2.2.2.1.</t>
  </si>
  <si>
    <t>2.2.3.1.</t>
  </si>
  <si>
    <t>2.2.3.2.</t>
  </si>
  <si>
    <t>Tehniskā komisija</t>
  </si>
  <si>
    <t>Cits</t>
  </si>
  <si>
    <t>2.2.6.1.</t>
  </si>
  <si>
    <t>Gada apbalvošanas pasākums</t>
  </si>
  <si>
    <t>2.3.1.</t>
  </si>
  <si>
    <t>2.3.2.</t>
  </si>
  <si>
    <t>2.4.1.</t>
  </si>
  <si>
    <t>2.1.6.</t>
  </si>
  <si>
    <t>2.2.6.2.</t>
  </si>
  <si>
    <t>2.2.6.3.</t>
  </si>
  <si>
    <t>Gada licences</t>
  </si>
  <si>
    <t>1.6.</t>
  </si>
  <si>
    <t>ieņēmumu un izdevumu tāme 2018.gadam (EUR)</t>
  </si>
  <si>
    <t>2.2.6.4.</t>
  </si>
  <si>
    <t>Ieņēmumi KOPĀ (ieturot LaMSF 30%):</t>
  </si>
  <si>
    <t>2018.gads</t>
  </si>
  <si>
    <t>LaMSF Enduro komisijas</t>
  </si>
  <si>
    <t>Citi ieņēmumi (ieņēmumi no LT un EST par sezonas balli)</t>
  </si>
  <si>
    <t>Citi ieņēmumi (ieņēmumi no ziedojumiem sezonas ballei)</t>
  </si>
  <si>
    <t>Mājas lapa administrēšana, preses relīzes</t>
  </si>
  <si>
    <t>Sabiedrisko attiecību pakalpojumi</t>
  </si>
  <si>
    <t>2.4.2.</t>
  </si>
  <si>
    <t>2.4.3.</t>
  </si>
  <si>
    <t>LaMSF Motošosejas komisijas</t>
  </si>
  <si>
    <t>Noteikumu tulkošanas izdevumi</t>
  </si>
  <si>
    <t>Telpas</t>
  </si>
  <si>
    <t>Sacensību izdevumi</t>
  </si>
  <si>
    <t>2016.gada pārpalikums</t>
  </si>
  <si>
    <t>LaMSF Treka komisijas</t>
  </si>
  <si>
    <t>LaMSF Skijoringa komisijas</t>
  </si>
  <si>
    <t>2.4.4.</t>
  </si>
  <si>
    <t>Citi ieņēmumi (privāts sponsors)</t>
  </si>
  <si>
    <t>1.7.</t>
  </si>
  <si>
    <t>Baneri</t>
  </si>
  <si>
    <t>SKIJORINGS gada licences</t>
  </si>
  <si>
    <t>SKIJORINGS starta Nr</t>
  </si>
  <si>
    <t>SKIJORINGS citi ienēmumi</t>
  </si>
  <si>
    <t>LaMSF Triāla komisijas</t>
  </si>
  <si>
    <t>Citi ieņēmumi (LRF dotācija)</t>
  </si>
  <si>
    <t>Tiesnešu licences</t>
  </si>
  <si>
    <t xml:space="preserve">Kausi Baltijas Enduro rallijam </t>
  </si>
  <si>
    <t>Komandu pieteikumu maksas</t>
  </si>
  <si>
    <t>Dotācija Karters klubam par balli</t>
  </si>
  <si>
    <t>Kausi ballei</t>
  </si>
  <si>
    <t>TDN krekli</t>
  </si>
  <si>
    <t>Ieņēmumi no licencēm KOPĀ:</t>
  </si>
  <si>
    <t>LaMSF Supermoto licenču</t>
  </si>
  <si>
    <t xml:space="preserve">Vienreizējās licences </t>
  </si>
  <si>
    <t xml:space="preserve">Ziedojumu komisijai par komandu naudas balvām </t>
  </si>
  <si>
    <t>1.5.</t>
  </si>
  <si>
    <t>Sezonas apbalvošanas pasākums Šlokenbakā</t>
  </si>
  <si>
    <t>Naudas balvas komandām 2018</t>
  </si>
  <si>
    <t>Sacensību organizēšanas izdevumi 2018</t>
  </si>
  <si>
    <t xml:space="preserve">Sezonas apbalvošanas pasākums 2018 </t>
  </si>
  <si>
    <t>Beļģija</t>
  </si>
  <si>
    <t>Latvijas Junioru izlases dalība Coupe de lĀvenir motokrosa sacensībās</t>
  </si>
  <si>
    <t>2018.gada oktobris</t>
  </si>
  <si>
    <t>Polija</t>
  </si>
  <si>
    <t>Latvijas Junioru izlases dalība FIME Eiropas Nāciju kausā motokrosā</t>
  </si>
  <si>
    <t>2018.gada septembris</t>
  </si>
  <si>
    <t>Latvijas enduro izlase Eiropas Nāciju kauss</t>
  </si>
  <si>
    <t>Dānija</t>
  </si>
  <si>
    <t>Latvijas kvadru motokrosa izlase Eiropas Nāciju kauss</t>
  </si>
  <si>
    <t>Latvijas Blakusvāģu izlase Eiropas Nāciju kauss</t>
  </si>
  <si>
    <t>Spānija</t>
  </si>
  <si>
    <t>Latvijas supermoto izlases Pasaules Nāciju kausā komandām</t>
  </si>
  <si>
    <t>Čehija</t>
  </si>
  <si>
    <t>Latvijas Triāla izlase Pasaules Nāciju kauss komandām</t>
  </si>
  <si>
    <t>Latvijas Junioru motokrosa izlases dalība Eiropas čempionāta finālā</t>
  </si>
  <si>
    <t>2018. gada jūlijs</t>
  </si>
  <si>
    <t>Vācija</t>
  </si>
  <si>
    <t>Latvijas Spīdveja izlase Pasaules Nāciju komandām</t>
  </si>
  <si>
    <t>2018.gada jūnijs</t>
  </si>
  <si>
    <t>Kopsumma</t>
  </si>
  <si>
    <t>Sportistu / ekipāžu skaits</t>
  </si>
  <si>
    <t>Vieta</t>
  </si>
  <si>
    <t>Pasākuma nosaukums</t>
  </si>
  <si>
    <t>Dienu skaits</t>
  </si>
  <si>
    <r>
      <t>Pasākuma sarīkošanas laiks</t>
    </r>
    <r>
      <rPr>
        <sz val="8"/>
        <rFont val="Times New Roman"/>
        <family val="1"/>
      </rPr>
      <t xml:space="preserve">           (kalendārā secībā)</t>
    </r>
  </si>
  <si>
    <t>Nr.p.k.</t>
  </si>
  <si>
    <t>Valsts budžeta apakšprogramma 09.09. "Sporta federācijas un sporta pasākumi"</t>
  </si>
  <si>
    <r>
      <t xml:space="preserve">plānoto pasākumu izdevumu tāme </t>
    </r>
    <r>
      <rPr>
        <b/>
        <sz val="14"/>
        <rFont val="Times New Roman"/>
        <family val="1"/>
        <charset val="186"/>
      </rPr>
      <t>2018</t>
    </r>
    <r>
      <rPr>
        <b/>
        <sz val="12"/>
        <rFont val="Times New Roman"/>
        <family val="1"/>
      </rPr>
      <t>.gadam.</t>
    </r>
  </si>
  <si>
    <t xml:space="preserve">par valsts budžeta līdzekļiem </t>
  </si>
  <si>
    <t>Latvijas Motosporta federācijas</t>
  </si>
  <si>
    <t xml:space="preserve">Bilance </t>
  </si>
  <si>
    <t xml:space="preserve"> Sacensību krekli, prezentācijas cepures, starta nr uzlimes, sportistu apdrošināšana izlasēm</t>
  </si>
  <si>
    <t xml:space="preserve">Gada progress un MX1 debitanta naudas balvas par 2018.gada rezultātiem </t>
  </si>
  <si>
    <t xml:space="preserve">Naudas balvu izmaksas klubiem par 2017.gada kopvērtējuma rezultātiem </t>
  </si>
  <si>
    <t>Motokrosa komisijas gada apbalvošanas pasākumi jauniešiem (Bowlero) un pieaugušiem (Ziemeļblāzā) (telpu noma, kausi, ēdināšana, vakara vadītājs, foto, pasākuma organizators u.c.)</t>
  </si>
  <si>
    <t>Gada apbalvošanas pasākumi</t>
  </si>
  <si>
    <t>Papildus transponderu piegādes izmaksas LAČ/LJČ sacensībām</t>
  </si>
  <si>
    <t>2.2.8.</t>
  </si>
  <si>
    <t xml:space="preserve">LČ, LJČ, LAČ un MXNC komandu kopvērtējuma rezultātu papildus sagatavošanas izmaksas </t>
  </si>
  <si>
    <t>2.2.7.</t>
  </si>
  <si>
    <t xml:space="preserve">Starta numuru un vēstuļu izsūtīšanas programmēšāna sistēmā Licences.lv </t>
  </si>
  <si>
    <t>Telpu noma MX organizatoru sapulcēm un komisijas sēdēm</t>
  </si>
  <si>
    <t xml:space="preserve">Tehniskā komisija (numuru uzlīmes, motociklu marķešanas uzlīmes) </t>
  </si>
  <si>
    <t>Kausi bērnu klasēm LČ/LAČ/ LJČ sacensībām</t>
  </si>
  <si>
    <t>Kompensācija organizatoriem par laika kontroles sekretariāta treileri</t>
  </si>
  <si>
    <t>Civiltiesiskā apdrošināšana LČ/LAČ/ LJČ sacensībām</t>
  </si>
  <si>
    <t xml:space="preserve">Sabiedrisko attiecību pakalpojumi (TVNET.lv reklāmas kampaņa, preses relīžu gatavošana,foto) </t>
  </si>
  <si>
    <t xml:space="preserve">Citi ieņēmumi (iemaksas par MX apbalvošanas pasākumu) </t>
  </si>
  <si>
    <t>Vienreizējās licences 495gb.</t>
  </si>
  <si>
    <t>Gada licences 574gb.</t>
  </si>
  <si>
    <t>Ieņēmumi KOPĀ (ieturot iemaksu LaMSF 30%):</t>
  </si>
  <si>
    <t xml:space="preserve">Krosa komisijas iemaksa LaMSF kopējā budžetā 30% </t>
  </si>
  <si>
    <t>LaMSF Motokrosa komisijas ieņēmumu un izdevumu faktiskā tāme               2018.gadam (EUR)</t>
  </si>
  <si>
    <t xml:space="preserve">Enduro komisijas iemaksa LaMSF kopējā budžetā 30% </t>
  </si>
  <si>
    <t>Latvijas Motosporta Federācijas</t>
  </si>
  <si>
    <t>ieņēmumu un izdevumu tāme 2018</t>
  </si>
  <si>
    <t>(EUR)</t>
  </si>
  <si>
    <t>Biedru maksas:</t>
  </si>
  <si>
    <t>1.1.1.</t>
  </si>
  <si>
    <t>Jauno biedru iestāšanās maksa</t>
  </si>
  <si>
    <t>1.1.2.</t>
  </si>
  <si>
    <t>Ikgadējā biedru maksa</t>
  </si>
  <si>
    <t>Ziedojumi</t>
  </si>
  <si>
    <t>Reklāmas līgumi (www.lamsf.lv un www.licences.lv)</t>
  </si>
  <si>
    <t>Ienākumi no citām organizācijām:</t>
  </si>
  <si>
    <t>1.4.1.</t>
  </si>
  <si>
    <t>LSFP dotācija (kriteriji)</t>
  </si>
  <si>
    <t>1.4.2.</t>
  </si>
  <si>
    <t>LSFP dotācija (ziedojumi)</t>
  </si>
  <si>
    <t>1.4.4.</t>
  </si>
  <si>
    <t>FIM licences, reģistrācijas maksas ieņēmumi</t>
  </si>
  <si>
    <t>1.4.5.</t>
  </si>
  <si>
    <t>Apdrošināšana procentu ieņēmumi</t>
  </si>
  <si>
    <t>1.5.1.</t>
  </si>
  <si>
    <t>1.5.2.</t>
  </si>
  <si>
    <t>Trases licences</t>
  </si>
  <si>
    <t>1.5.3.</t>
  </si>
  <si>
    <t>1.5.4.</t>
  </si>
  <si>
    <t>FIME dotācijas komandējumiem</t>
  </si>
  <si>
    <t>1.5.5.</t>
  </si>
  <si>
    <t xml:space="preserve">Civiltiesiskās apdrošināšanas polises sacensībām </t>
  </si>
  <si>
    <t>1.5.6.</t>
  </si>
  <si>
    <t>Komisijas maksas par atskaišu sagatavošanu pašvaldību dotācijām</t>
  </si>
  <si>
    <t>1.5.7.</t>
  </si>
  <si>
    <t>Procentu iemaksa no sporta komisijām (30%)</t>
  </si>
  <si>
    <t>1.5.8.</t>
  </si>
  <si>
    <t xml:space="preserve">Cits </t>
  </si>
  <si>
    <t>Atalgojums darbiniekiem:</t>
  </si>
  <si>
    <t>Darba algas, bruto (3 štata vietas)</t>
  </si>
  <si>
    <t>Darba devēja sociālie maksājumi</t>
  </si>
  <si>
    <t xml:space="preserve">Riska valsts nodeva </t>
  </si>
  <si>
    <t xml:space="preserve">Veselības apdrošināšanas polises darbiniekiem </t>
  </si>
  <si>
    <t>Biroja izdevumi:</t>
  </si>
  <si>
    <t>Telpu īre</t>
  </si>
  <si>
    <t>Sakari (t.sk. mobilie, fiksētie, internets, mājas lapas admin., e-pasti, domens)</t>
  </si>
  <si>
    <t>Grāmatvedības pakalpojumi, ārpakalpojums</t>
  </si>
  <si>
    <t>Grāmatvedības programmatūra Tilde, Ozols</t>
  </si>
  <si>
    <t>Sistēmas Licences.lv izstrādes nomaksa</t>
  </si>
  <si>
    <t>Sistēmas Licences.lv uzturēšana</t>
  </si>
  <si>
    <t xml:space="preserve">Sistēmas Licences.lv datu aizsardzības speciālista pakalpojumi </t>
  </si>
  <si>
    <t>Kanceleja, biroja tehnikas uzturēšana (toneri licenču printerim, papīra printerim, lentes licenču printerim, licenču kartiņas, tehn kartiņas, pasts, kurjers u.c.)</t>
  </si>
  <si>
    <t>2.2.9.</t>
  </si>
  <si>
    <t>Reprezentācijas izdevumi (kafijas, ūdeņi, karogi, u.c.)</t>
  </si>
  <si>
    <t>2.2.10.</t>
  </si>
  <si>
    <t xml:space="preserve">Diplomi, Motosporta meistara medaļas  </t>
  </si>
  <si>
    <t>2.2.11.</t>
  </si>
  <si>
    <t>Bankas komisijas maksas, Licences.lv I-bank Link maksas</t>
  </si>
  <si>
    <t>2.2.12.</t>
  </si>
  <si>
    <t xml:space="preserve">Pamatlīdzekļi </t>
  </si>
  <si>
    <t>Komandējumi</t>
  </si>
  <si>
    <t>Transporta izdevumi administrācijai</t>
  </si>
  <si>
    <t>2.5.</t>
  </si>
  <si>
    <t>Finansiālais atbalsts Vēstures un veterānu komisijai</t>
  </si>
  <si>
    <t>2.6.</t>
  </si>
  <si>
    <t>Finansiālais atbalsts Tiesnešu kolēģijai</t>
  </si>
  <si>
    <t>2.7.</t>
  </si>
  <si>
    <t>FIM biedra maksa</t>
  </si>
  <si>
    <t>2.8.</t>
  </si>
  <si>
    <t>Sabiedrisko attiecību aktivitātes (Sporta mikrofons)</t>
  </si>
  <si>
    <t>2.9.</t>
  </si>
  <si>
    <t>Revidents</t>
  </si>
  <si>
    <t>2.10.</t>
  </si>
  <si>
    <t>Dažādi:</t>
  </si>
  <si>
    <t>2.10.1.</t>
  </si>
  <si>
    <t>Trašu licencēšanas izdevumi</t>
  </si>
  <si>
    <t>2.10.2.</t>
  </si>
  <si>
    <t>Atbalsts Latvijas izlasē dalībai Eiropas un Pasaules čempionātos</t>
  </si>
  <si>
    <t>2.10.3.</t>
  </si>
  <si>
    <t xml:space="preserve">Parādu dzēšana </t>
  </si>
  <si>
    <t>2.10.4.</t>
  </si>
  <si>
    <t>FMNR pārstāvju darba samaksa FIME un FIM sacensībās</t>
  </si>
  <si>
    <t>2.10.5.</t>
  </si>
  <si>
    <t>Bilance:</t>
  </si>
  <si>
    <t>Licenču plastikāta kartes</t>
  </si>
  <si>
    <t xml:space="preserve">Cits, neparedzēti izdevumi </t>
  </si>
  <si>
    <t>E-pasti, domēns</t>
  </si>
  <si>
    <t>Latvijas čempionāts Madonā</t>
  </si>
  <si>
    <t>Auditorijas noma komisijas un organizatoru sanāksmes</t>
  </si>
  <si>
    <t xml:space="preserve">Atbalsts Latvijas izlasei dalībai Eiropas Nāciju kausā un Eiropas čempionātā </t>
  </si>
  <si>
    <t>Baltic Championship kausi Lietuvai</t>
  </si>
  <si>
    <t>Citi ieņēmumi (Soda naudas)</t>
  </si>
  <si>
    <t>Bilance</t>
  </si>
  <si>
    <t>1.8.</t>
  </si>
  <si>
    <t xml:space="preserve">Motošosejas komisijas iemaksa LaMSF kopējā budžetā 30% </t>
  </si>
  <si>
    <t xml:space="preserve">Treka komisijas iemaksa LaMSF kopējā budžetā 30% </t>
  </si>
  <si>
    <t>Bilances</t>
  </si>
  <si>
    <t xml:space="preserve">Gada licences </t>
  </si>
  <si>
    <t xml:space="preserve">Skijoringa komisijas iemaksa LaMSF kopējā budžetā 30% </t>
  </si>
  <si>
    <t xml:space="preserve">Triāla komisijas iemaksa LaMSF kopējā budžetā 30% </t>
  </si>
  <si>
    <t>TDN dalības maksas</t>
  </si>
  <si>
    <t>TDN apdrošināšanas</t>
  </si>
  <si>
    <t>TDN licences</t>
  </si>
  <si>
    <t xml:space="preserve">LSFP dotācija izlasei </t>
  </si>
  <si>
    <t>Gada apbalvošana</t>
  </si>
  <si>
    <t xml:space="preserve">Balvas, kausi </t>
  </si>
  <si>
    <t xml:space="preserve">Supermoto komisijas iemaksa LaMSF kopējā budžetā 30% </t>
  </si>
  <si>
    <t>Faktiskie ieņēmumi</t>
  </si>
  <si>
    <t>Faktiskie izdevumi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</si>
</sst>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"/>
    <numFmt numFmtId="165" formatCode="mmm\ dd"/>
  </numFmts>
  <fonts count="56" x14ac:knownFonts="1">
    <font>
      <sz val="10"/>
      <color indexed="8"/>
      <name val="Arial"/>
    </font>
    <font>
      <sz val="11"/>
      <color theme="1"/>
      <name val="Calibri"/>
      <family val="2"/>
      <charset val="186"/>
      <scheme val="minor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8"/>
      <name val="Arial"/>
      <family val="2"/>
    </font>
    <font>
      <b/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i/>
      <sz val="10"/>
      <color indexed="8"/>
      <name val="Arial"/>
      <family val="2"/>
      <charset val="186"/>
    </font>
    <font>
      <b/>
      <sz val="12"/>
      <color indexed="8"/>
      <name val="Arial"/>
      <family val="2"/>
    </font>
    <font>
      <sz val="11"/>
      <color indexed="8"/>
      <name val="Arial"/>
      <family val="2"/>
      <charset val="186"/>
    </font>
    <font>
      <sz val="11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u/>
      <sz val="10"/>
      <color indexed="8"/>
      <name val="Arial"/>
      <family val="2"/>
      <charset val="186"/>
    </font>
    <font>
      <b/>
      <sz val="12"/>
      <color rgb="FFFF0000"/>
      <name val="Arial"/>
      <family val="2"/>
    </font>
    <font>
      <b/>
      <sz val="11"/>
      <color rgb="FFFF0000"/>
      <name val="Arial"/>
      <family val="2"/>
      <charset val="186"/>
    </font>
    <font>
      <sz val="12"/>
      <color rgb="FFFF0000"/>
      <name val="Arial"/>
      <family val="2"/>
      <charset val="186"/>
    </font>
    <font>
      <sz val="12"/>
      <color indexed="8"/>
      <name val="Arial"/>
      <family val="2"/>
      <charset val="186"/>
    </font>
    <font>
      <b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  <charset val="186"/>
    </font>
    <font>
      <b/>
      <sz val="14"/>
      <name val="Times New Roman"/>
      <family val="1"/>
    </font>
    <font>
      <sz val="10"/>
      <color indexed="8"/>
      <name val="Arial"/>
      <family val="2"/>
      <charset val="1"/>
    </font>
    <font>
      <b/>
      <sz val="12"/>
      <name val="Arial"/>
      <family val="2"/>
      <charset val="186"/>
    </font>
    <font>
      <b/>
      <u/>
      <sz val="10"/>
      <name val="Arial"/>
      <family val="2"/>
      <charset val="186"/>
    </font>
    <font>
      <sz val="12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i/>
      <sz val="10"/>
      <name val="Arial"/>
      <family val="2"/>
      <charset val="186"/>
    </font>
    <font>
      <i/>
      <sz val="10"/>
      <color rgb="FFFF000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name val="Arial"/>
      <family val="2"/>
    </font>
    <font>
      <sz val="11"/>
      <color indexed="8"/>
      <name val="Calibri"/>
      <family val="2"/>
      <charset val="186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2" fillId="0" borderId="0"/>
    <xf numFmtId="0" fontId="42" fillId="0" borderId="0"/>
    <xf numFmtId="0" fontId="4" fillId="0" borderId="0"/>
  </cellStyleXfs>
  <cellXfs count="284">
    <xf numFmtId="0" fontId="0" fillId="0" borderId="0" xfId="0"/>
    <xf numFmtId="0" fontId="0" fillId="0" borderId="0" xfId="0" applyFill="1"/>
    <xf numFmtId="0" fontId="2" fillId="0" borderId="0" xfId="0" applyFont="1" applyFill="1"/>
    <xf numFmtId="0" fontId="8" fillId="0" borderId="1" xfId="0" applyFont="1" applyFill="1" applyBorder="1" applyAlignment="1">
      <alignment horizontal="left"/>
    </xf>
    <xf numFmtId="0" fontId="8" fillId="0" borderId="0" xfId="0" applyFont="1" applyFill="1"/>
    <xf numFmtId="0" fontId="7" fillId="0" borderId="0" xfId="0" applyFont="1" applyFill="1" applyBorder="1" applyAlignment="1"/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0" fontId="4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ill="1" applyBorder="1"/>
    <xf numFmtId="0" fontId="9" fillId="0" borderId="2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11" fillId="0" borderId="1" xfId="0" applyFont="1" applyFill="1" applyBorder="1" applyAlignment="1"/>
    <xf numFmtId="0" fontId="12" fillId="0" borderId="5" xfId="0" applyFont="1" applyFill="1" applyBorder="1" applyAlignment="1">
      <alignment horizontal="left"/>
    </xf>
    <xf numFmtId="0" fontId="6" fillId="0" borderId="0" xfId="0" applyFont="1" applyFill="1"/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/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right"/>
    </xf>
    <xf numFmtId="0" fontId="12" fillId="0" borderId="0" xfId="0" applyFont="1" applyFill="1"/>
    <xf numFmtId="0" fontId="6" fillId="0" borderId="0" xfId="0" applyFont="1"/>
    <xf numFmtId="0" fontId="15" fillId="0" borderId="0" xfId="0" applyFont="1" applyFill="1"/>
    <xf numFmtId="0" fontId="9" fillId="0" borderId="1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/>
    </xf>
    <xf numFmtId="0" fontId="12" fillId="0" borderId="9" xfId="0" applyFont="1" applyFill="1" applyBorder="1" applyAlignment="1">
      <alignment horizontal="left" vertical="center"/>
    </xf>
    <xf numFmtId="0" fontId="8" fillId="0" borderId="6" xfId="0" applyFont="1" applyFill="1" applyBorder="1"/>
    <xf numFmtId="0" fontId="12" fillId="0" borderId="6" xfId="0" applyFont="1" applyFill="1" applyBorder="1"/>
    <xf numFmtId="0" fontId="13" fillId="0" borderId="6" xfId="0" applyFont="1" applyFill="1" applyBorder="1" applyAlignment="1">
      <alignment wrapText="1"/>
    </xf>
    <xf numFmtId="0" fontId="13" fillId="0" borderId="6" xfId="0" applyFont="1" applyFill="1" applyBorder="1"/>
    <xf numFmtId="0" fontId="14" fillId="0" borderId="6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left" vertical="center"/>
    </xf>
    <xf numFmtId="2" fontId="0" fillId="0" borderId="0" xfId="0" applyNumberFormat="1" applyFill="1"/>
    <xf numFmtId="0" fontId="8" fillId="0" borderId="6" xfId="0" applyFont="1" applyFill="1" applyBorder="1" applyAlignment="1">
      <alignment wrapText="1"/>
    </xf>
    <xf numFmtId="0" fontId="16" fillId="0" borderId="0" xfId="0" applyFont="1" applyFill="1" applyAlignment="1">
      <alignment horizontal="right" vertical="center"/>
    </xf>
    <xf numFmtId="1" fontId="16" fillId="0" borderId="0" xfId="0" applyNumberFormat="1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4" fillId="0" borderId="6" xfId="0" applyFont="1" applyFill="1" applyBorder="1" applyAlignment="1">
      <alignment wrapText="1"/>
    </xf>
    <xf numFmtId="9" fontId="0" fillId="0" borderId="0" xfId="0" applyNumberFormat="1" applyFill="1"/>
    <xf numFmtId="1" fontId="17" fillId="0" borderId="0" xfId="0" applyNumberFormat="1" applyFont="1" applyFill="1" applyBorder="1"/>
    <xf numFmtId="0" fontId="12" fillId="2" borderId="0" xfId="0" applyFont="1" applyFill="1"/>
    <xf numFmtId="0" fontId="4" fillId="0" borderId="1" xfId="0" applyFont="1" applyFill="1" applyBorder="1" applyAlignment="1">
      <alignment horizontal="right"/>
    </xf>
    <xf numFmtId="0" fontId="0" fillId="2" borderId="0" xfId="0" applyFill="1"/>
    <xf numFmtId="1" fontId="0" fillId="0" borderId="0" xfId="0" applyNumberFormat="1" applyFill="1"/>
    <xf numFmtId="0" fontId="3" fillId="0" borderId="9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right"/>
    </xf>
    <xf numFmtId="1" fontId="18" fillId="0" borderId="0" xfId="0" applyNumberFormat="1" applyFont="1" applyFill="1" applyAlignment="1">
      <alignment horizontal="right" vertical="center"/>
    </xf>
    <xf numFmtId="0" fontId="2" fillId="0" borderId="12" xfId="0" applyFont="1" applyFill="1" applyBorder="1"/>
    <xf numFmtId="0" fontId="0" fillId="0" borderId="12" xfId="0" applyFill="1" applyBorder="1"/>
    <xf numFmtId="0" fontId="14" fillId="0" borderId="12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right"/>
    </xf>
    <xf numFmtId="1" fontId="16" fillId="0" borderId="0" xfId="0" applyNumberFormat="1" applyFont="1" applyFill="1" applyBorder="1" applyAlignment="1">
      <alignment horizontal="right"/>
    </xf>
    <xf numFmtId="1" fontId="20" fillId="2" borderId="1" xfId="0" applyNumberFormat="1" applyFont="1" applyFill="1" applyBorder="1" applyAlignment="1">
      <alignment horizontal="right"/>
    </xf>
    <xf numFmtId="1" fontId="21" fillId="2" borderId="1" xfId="0" applyNumberFormat="1" applyFont="1" applyFill="1" applyBorder="1" applyAlignment="1">
      <alignment horizontal="right"/>
    </xf>
    <xf numFmtId="1" fontId="21" fillId="0" borderId="1" xfId="0" applyNumberFormat="1" applyFont="1" applyFill="1" applyBorder="1" applyAlignment="1">
      <alignment horizontal="right"/>
    </xf>
    <xf numFmtId="1" fontId="20" fillId="0" borderId="1" xfId="0" applyNumberFormat="1" applyFont="1" applyFill="1" applyBorder="1" applyAlignment="1">
      <alignment horizontal="right"/>
    </xf>
    <xf numFmtId="1" fontId="22" fillId="0" borderId="8" xfId="0" applyNumberFormat="1" applyFont="1" applyFill="1" applyBorder="1" applyAlignment="1">
      <alignment horizontal="right"/>
    </xf>
    <xf numFmtId="0" fontId="23" fillId="0" borderId="8" xfId="0" applyFont="1" applyFill="1" applyBorder="1" applyAlignment="1">
      <alignment horizontal="right"/>
    </xf>
    <xf numFmtId="0" fontId="22" fillId="3" borderId="8" xfId="0" applyFont="1" applyFill="1" applyBorder="1" applyAlignment="1">
      <alignment horizontal="right"/>
    </xf>
    <xf numFmtId="1" fontId="24" fillId="0" borderId="5" xfId="0" applyNumberFormat="1" applyFont="1" applyFill="1" applyBorder="1" applyAlignment="1">
      <alignment horizontal="right"/>
    </xf>
    <xf numFmtId="1" fontId="24" fillId="0" borderId="1" xfId="0" applyNumberFormat="1" applyFont="1" applyFill="1" applyBorder="1" applyAlignment="1">
      <alignment horizontal="right"/>
    </xf>
    <xf numFmtId="1" fontId="25" fillId="0" borderId="0" xfId="0" applyNumberFormat="1" applyFont="1" applyFill="1" applyAlignment="1">
      <alignment horizontal="right"/>
    </xf>
    <xf numFmtId="1" fontId="22" fillId="3" borderId="3" xfId="0" applyNumberFormat="1" applyFont="1" applyFill="1" applyBorder="1" applyAlignment="1">
      <alignment horizontal="right"/>
    </xf>
    <xf numFmtId="1" fontId="25" fillId="0" borderId="1" xfId="0" applyNumberFormat="1" applyFont="1" applyFill="1" applyBorder="1" applyAlignment="1">
      <alignment horizontal="right"/>
    </xf>
    <xf numFmtId="1" fontId="26" fillId="0" borderId="1" xfId="0" applyNumberFormat="1" applyFont="1" applyFill="1" applyBorder="1" applyAlignment="1">
      <alignment horizontal="right"/>
    </xf>
    <xf numFmtId="1" fontId="27" fillId="0" borderId="1" xfId="0" applyNumberFormat="1" applyFont="1" applyFill="1" applyBorder="1" applyAlignment="1">
      <alignment horizontal="right"/>
    </xf>
    <xf numFmtId="1" fontId="25" fillId="0" borderId="1" xfId="0" applyNumberFormat="1" applyFont="1" applyFill="1" applyBorder="1" applyAlignment="1">
      <alignment horizontal="right" vertical="center"/>
    </xf>
    <xf numFmtId="0" fontId="28" fillId="0" borderId="0" xfId="0" applyFont="1" applyFill="1"/>
    <xf numFmtId="0" fontId="30" fillId="0" borderId="0" xfId="0" applyFont="1" applyFill="1"/>
    <xf numFmtId="0" fontId="28" fillId="0" borderId="0" xfId="0" applyFont="1" applyFill="1" applyBorder="1"/>
    <xf numFmtId="0" fontId="31" fillId="0" borderId="0" xfId="0" applyFont="1" applyFill="1"/>
    <xf numFmtId="0" fontId="28" fillId="0" borderId="0" xfId="0" applyFont="1"/>
    <xf numFmtId="0" fontId="30" fillId="0" borderId="0" xfId="0" applyFont="1"/>
    <xf numFmtId="0" fontId="0" fillId="0" borderId="1" xfId="0" applyFill="1" applyBorder="1"/>
    <xf numFmtId="0" fontId="8" fillId="0" borderId="1" xfId="0" applyFont="1" applyFill="1" applyBorder="1"/>
    <xf numFmtId="0" fontId="5" fillId="0" borderId="0" xfId="0" applyFont="1" applyFill="1" applyBorder="1"/>
    <xf numFmtId="0" fontId="29" fillId="0" borderId="0" xfId="1" applyFont="1" applyBorder="1"/>
    <xf numFmtId="164" fontId="29" fillId="0" borderId="0" xfId="1" applyNumberFormat="1" applyFont="1" applyBorder="1"/>
    <xf numFmtId="0" fontId="10" fillId="0" borderId="1" xfId="0" applyFont="1" applyFill="1" applyBorder="1" applyAlignment="1">
      <alignment wrapText="1"/>
    </xf>
    <xf numFmtId="0" fontId="10" fillId="0" borderId="14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right"/>
    </xf>
    <xf numFmtId="16" fontId="10" fillId="0" borderId="1" xfId="0" applyNumberFormat="1" applyFont="1" applyFill="1" applyBorder="1" applyAlignment="1">
      <alignment horizontal="left"/>
    </xf>
    <xf numFmtId="1" fontId="5" fillId="0" borderId="0" xfId="0" applyNumberFormat="1" applyFont="1" applyFill="1"/>
    <xf numFmtId="0" fontId="4" fillId="0" borderId="0" xfId="0" applyFont="1" applyFill="1" applyAlignment="1">
      <alignment horizontal="right" vertical="top" wrapText="1"/>
    </xf>
    <xf numFmtId="0" fontId="33" fillId="0" borderId="0" xfId="2" applyFont="1"/>
    <xf numFmtId="0" fontId="33" fillId="0" borderId="0" xfId="2" applyFont="1" applyAlignment="1">
      <alignment horizontal="center"/>
    </xf>
    <xf numFmtId="0" fontId="34" fillId="0" borderId="0" xfId="2" applyFont="1" applyBorder="1" applyAlignment="1">
      <alignment horizontal="center"/>
    </xf>
    <xf numFmtId="0" fontId="35" fillId="0" borderId="0" xfId="2" applyFont="1"/>
    <xf numFmtId="1" fontId="35" fillId="0" borderId="1" xfId="2" applyNumberFormat="1" applyFont="1" applyFill="1" applyBorder="1" applyAlignment="1">
      <alignment horizontal="center"/>
    </xf>
    <xf numFmtId="0" fontId="36" fillId="0" borderId="1" xfId="2" applyFont="1" applyFill="1" applyBorder="1" applyAlignment="1">
      <alignment horizontal="right"/>
    </xf>
    <xf numFmtId="0" fontId="35" fillId="0" borderId="1" xfId="2" applyFont="1" applyFill="1" applyBorder="1" applyAlignment="1">
      <alignment horizontal="center"/>
    </xf>
    <xf numFmtId="0" fontId="35" fillId="0" borderId="1" xfId="2" applyFont="1" applyFill="1" applyBorder="1"/>
    <xf numFmtId="0" fontId="35" fillId="0" borderId="1" xfId="2" applyFont="1" applyFill="1" applyBorder="1" applyAlignment="1"/>
    <xf numFmtId="0" fontId="35" fillId="0" borderId="1" xfId="2" applyFont="1" applyFill="1" applyBorder="1" applyAlignment="1">
      <alignment horizontal="left"/>
    </xf>
    <xf numFmtId="0" fontId="35" fillId="0" borderId="1" xfId="2" applyFont="1" applyFill="1" applyBorder="1" applyAlignment="1">
      <alignment horizontal="left" wrapText="1"/>
    </xf>
    <xf numFmtId="0" fontId="35" fillId="0" borderId="0" xfId="2" applyFont="1" applyFill="1"/>
    <xf numFmtId="0" fontId="35" fillId="0" borderId="1" xfId="2" applyFont="1" applyFill="1" applyBorder="1" applyAlignment="1">
      <alignment wrapText="1"/>
    </xf>
    <xf numFmtId="0" fontId="33" fillId="0" borderId="0" xfId="2" applyFont="1" applyAlignment="1">
      <alignment wrapText="1"/>
    </xf>
    <xf numFmtId="0" fontId="33" fillId="0" borderId="0" xfId="2" applyFont="1" applyBorder="1" applyAlignment="1">
      <alignment wrapText="1"/>
    </xf>
    <xf numFmtId="0" fontId="33" fillId="0" borderId="1" xfId="2" applyFont="1" applyFill="1" applyBorder="1" applyAlignment="1">
      <alignment horizontal="left" textRotation="90" wrapText="1"/>
    </xf>
    <xf numFmtId="0" fontId="33" fillId="0" borderId="0" xfId="2" applyFont="1" applyBorder="1"/>
    <xf numFmtId="0" fontId="33" fillId="0" borderId="0" xfId="2" applyFont="1" applyBorder="1" applyAlignment="1">
      <alignment horizontal="center"/>
    </xf>
    <xf numFmtId="0" fontId="33" fillId="0" borderId="13" xfId="2" applyFont="1" applyFill="1" applyBorder="1" applyAlignment="1">
      <alignment horizontal="center"/>
    </xf>
    <xf numFmtId="0" fontId="33" fillId="0" borderId="13" xfId="2" applyFont="1" applyFill="1" applyBorder="1"/>
    <xf numFmtId="0" fontId="38" fillId="0" borderId="0" xfId="2" applyFont="1"/>
    <xf numFmtId="0" fontId="38" fillId="0" borderId="0" xfId="2" applyFont="1" applyBorder="1"/>
    <xf numFmtId="0" fontId="38" fillId="0" borderId="0" xfId="2" applyFont="1" applyBorder="1" applyAlignment="1">
      <alignment horizontal="center"/>
    </xf>
    <xf numFmtId="0" fontId="39" fillId="0" borderId="0" xfId="2" applyFont="1" applyAlignment="1">
      <alignment horizontal="center"/>
    </xf>
    <xf numFmtId="0" fontId="39" fillId="0" borderId="0" xfId="2" applyFont="1" applyBorder="1" applyAlignment="1">
      <alignment horizontal="center"/>
    </xf>
    <xf numFmtId="0" fontId="39" fillId="0" borderId="0" xfId="2" applyFont="1" applyAlignment="1">
      <alignment horizontal="left"/>
    </xf>
    <xf numFmtId="0" fontId="38" fillId="0" borderId="0" xfId="2" applyFont="1" applyAlignment="1">
      <alignment horizontal="center"/>
    </xf>
    <xf numFmtId="0" fontId="39" fillId="0" borderId="0" xfId="2" applyFont="1" applyAlignment="1">
      <alignment horizontal="right"/>
    </xf>
    <xf numFmtId="0" fontId="39" fillId="0" borderId="0" xfId="2" applyFont="1" applyBorder="1" applyAlignment="1"/>
    <xf numFmtId="0" fontId="38" fillId="0" borderId="0" xfId="2" applyFont="1" applyAlignment="1">
      <alignment horizontal="left"/>
    </xf>
    <xf numFmtId="0" fontId="4" fillId="0" borderId="0" xfId="0" applyFont="1" applyFill="1" applyAlignment="1">
      <alignment horizontal="right" vertical="top" wrapText="1"/>
    </xf>
    <xf numFmtId="0" fontId="32" fillId="0" borderId="0" xfId="3" applyFont="1" applyFill="1"/>
    <xf numFmtId="0" fontId="43" fillId="0" borderId="0" xfId="3" applyFont="1" applyFill="1" applyAlignment="1">
      <alignment horizontal="center" vertical="center"/>
    </xf>
    <xf numFmtId="0" fontId="7" fillId="0" borderId="0" xfId="3" applyFont="1" applyFill="1"/>
    <xf numFmtId="0" fontId="44" fillId="0" borderId="0" xfId="3" applyFont="1" applyFill="1"/>
    <xf numFmtId="0" fontId="32" fillId="0" borderId="0" xfId="3" applyFont="1"/>
    <xf numFmtId="0" fontId="43" fillId="0" borderId="0" xfId="3" applyFont="1" applyAlignment="1">
      <alignment horizontal="center" vertical="center"/>
    </xf>
    <xf numFmtId="0" fontId="7" fillId="0" borderId="0" xfId="3" applyFont="1"/>
    <xf numFmtId="1" fontId="43" fillId="0" borderId="0" xfId="3" applyNumberFormat="1" applyFont="1" applyFill="1" applyAlignment="1">
      <alignment horizontal="center" vertical="center"/>
    </xf>
    <xf numFmtId="0" fontId="32" fillId="0" borderId="0" xfId="3" applyFont="1" applyFill="1" applyAlignment="1">
      <alignment horizontal="right"/>
    </xf>
    <xf numFmtId="1" fontId="45" fillId="0" borderId="0" xfId="3" applyNumberFormat="1" applyFont="1" applyFill="1" applyAlignment="1">
      <alignment horizontal="center" vertical="center"/>
    </xf>
    <xf numFmtId="1" fontId="43" fillId="0" borderId="16" xfId="3" applyNumberFormat="1" applyFont="1" applyFill="1" applyBorder="1" applyAlignment="1">
      <alignment horizontal="center" vertical="center"/>
    </xf>
    <xf numFmtId="0" fontId="43" fillId="0" borderId="16" xfId="3" applyFont="1" applyFill="1" applyBorder="1" applyAlignment="1">
      <alignment horizontal="right"/>
    </xf>
    <xf numFmtId="0" fontId="7" fillId="0" borderId="16" xfId="3" applyFont="1" applyFill="1" applyBorder="1"/>
    <xf numFmtId="0" fontId="46" fillId="0" borderId="16" xfId="3" applyFont="1" applyFill="1" applyBorder="1" applyAlignment="1">
      <alignment horizontal="center"/>
    </xf>
    <xf numFmtId="0" fontId="32" fillId="0" borderId="16" xfId="3" applyFont="1" applyFill="1" applyBorder="1"/>
    <xf numFmtId="1" fontId="11" fillId="0" borderId="17" xfId="3" applyNumberFormat="1" applyFont="1" applyFill="1" applyBorder="1" applyAlignment="1">
      <alignment horizontal="center"/>
    </xf>
    <xf numFmtId="0" fontId="32" fillId="0" borderId="18" xfId="3" applyFont="1" applyFill="1" applyBorder="1"/>
    <xf numFmtId="0" fontId="32" fillId="0" borderId="17" xfId="3" applyFont="1" applyFill="1" applyBorder="1" applyAlignment="1">
      <alignment horizontal="left"/>
    </xf>
    <xf numFmtId="0" fontId="47" fillId="0" borderId="0" xfId="3" applyFont="1" applyFill="1"/>
    <xf numFmtId="1" fontId="43" fillId="0" borderId="17" xfId="3" applyNumberFormat="1" applyFont="1" applyFill="1" applyBorder="1" applyAlignment="1">
      <alignment horizontal="center"/>
    </xf>
    <xf numFmtId="0" fontId="43" fillId="0" borderId="18" xfId="3" applyFont="1" applyFill="1" applyBorder="1"/>
    <xf numFmtId="0" fontId="47" fillId="0" borderId="17" xfId="3" applyFont="1" applyFill="1" applyBorder="1" applyAlignment="1">
      <alignment horizontal="left"/>
    </xf>
    <xf numFmtId="0" fontId="32" fillId="0" borderId="18" xfId="3" applyFont="1" applyFill="1" applyBorder="1" applyAlignment="1">
      <alignment wrapText="1"/>
    </xf>
    <xf numFmtId="1" fontId="43" fillId="4" borderId="17" xfId="3" applyNumberFormat="1" applyFont="1" applyFill="1" applyBorder="1" applyAlignment="1">
      <alignment horizontal="center"/>
    </xf>
    <xf numFmtId="0" fontId="48" fillId="0" borderId="19" xfId="3" applyFont="1" applyFill="1" applyBorder="1"/>
    <xf numFmtId="0" fontId="48" fillId="0" borderId="18" xfId="3" applyFont="1" applyFill="1" applyBorder="1" applyAlignment="1">
      <alignment horizontal="left"/>
    </xf>
    <xf numFmtId="1" fontId="32" fillId="0" borderId="17" xfId="3" applyNumberFormat="1" applyFont="1" applyFill="1" applyBorder="1" applyAlignment="1">
      <alignment horizontal="center"/>
    </xf>
    <xf numFmtId="0" fontId="32" fillId="0" borderId="17" xfId="3" applyFont="1" applyFill="1" applyBorder="1"/>
    <xf numFmtId="0" fontId="32" fillId="0" borderId="0" xfId="3" applyFont="1" applyFill="1" applyBorder="1"/>
    <xf numFmtId="0" fontId="43" fillId="0" borderId="17" xfId="3" applyFont="1" applyFill="1" applyBorder="1" applyAlignment="1">
      <alignment horizontal="left"/>
    </xf>
    <xf numFmtId="0" fontId="43" fillId="0" borderId="20" xfId="3" applyFont="1" applyFill="1" applyBorder="1" applyAlignment="1">
      <alignment horizontal="left" vertical="center"/>
    </xf>
    <xf numFmtId="0" fontId="43" fillId="0" borderId="21" xfId="3" applyFont="1" applyFill="1" applyBorder="1" applyAlignment="1">
      <alignment horizontal="left"/>
    </xf>
    <xf numFmtId="1" fontId="43" fillId="0" borderId="22" xfId="3" applyNumberFormat="1" applyFont="1" applyFill="1" applyBorder="1" applyAlignment="1">
      <alignment horizontal="center"/>
    </xf>
    <xf numFmtId="0" fontId="43" fillId="0" borderId="23" xfId="3" applyFont="1" applyFill="1" applyBorder="1" applyAlignment="1">
      <alignment horizontal="left" vertical="center"/>
    </xf>
    <xf numFmtId="0" fontId="43" fillId="0" borderId="20" xfId="3" applyFont="1" applyFill="1" applyBorder="1" applyAlignment="1">
      <alignment horizontal="left"/>
    </xf>
    <xf numFmtId="1" fontId="43" fillId="5" borderId="24" xfId="3" applyNumberFormat="1" applyFont="1" applyFill="1" applyBorder="1" applyAlignment="1">
      <alignment horizontal="center"/>
    </xf>
    <xf numFmtId="0" fontId="43" fillId="5" borderId="25" xfId="3" applyFont="1" applyFill="1" applyBorder="1" applyAlignment="1">
      <alignment horizontal="left" vertical="center"/>
    </xf>
    <xf numFmtId="0" fontId="43" fillId="5" borderId="26" xfId="3" applyFont="1" applyFill="1" applyBorder="1" applyAlignment="1">
      <alignment horizontal="left"/>
    </xf>
    <xf numFmtId="1" fontId="43" fillId="0" borderId="0" xfId="3" applyNumberFormat="1" applyFont="1" applyFill="1" applyAlignment="1">
      <alignment horizontal="center"/>
    </xf>
    <xf numFmtId="0" fontId="7" fillId="0" borderId="0" xfId="3" applyFont="1" applyFill="1" applyBorder="1" applyAlignment="1"/>
    <xf numFmtId="0" fontId="7" fillId="0" borderId="0" xfId="3" applyFont="1" applyFill="1" applyBorder="1" applyAlignment="1">
      <alignment horizontal="left"/>
    </xf>
    <xf numFmtId="165" fontId="32" fillId="0" borderId="17" xfId="3" applyNumberFormat="1" applyFont="1" applyFill="1" applyBorder="1" applyAlignment="1">
      <alignment horizontal="left"/>
    </xf>
    <xf numFmtId="1" fontId="32" fillId="0" borderId="22" xfId="3" applyNumberFormat="1" applyFont="1" applyFill="1" applyBorder="1" applyAlignment="1">
      <alignment horizontal="center"/>
    </xf>
    <xf numFmtId="0" fontId="32" fillId="0" borderId="21" xfId="3" applyFont="1" applyFill="1" applyBorder="1" applyAlignment="1">
      <alignment horizontal="left" wrapText="1"/>
    </xf>
    <xf numFmtId="0" fontId="32" fillId="0" borderId="22" xfId="3" applyFont="1" applyFill="1" applyBorder="1" applyAlignment="1">
      <alignment horizontal="left"/>
    </xf>
    <xf numFmtId="1" fontId="47" fillId="0" borderId="0" xfId="3" applyNumberFormat="1" applyFont="1" applyFill="1" applyBorder="1"/>
    <xf numFmtId="1" fontId="43" fillId="5" borderId="27" xfId="3" applyNumberFormat="1" applyFont="1" applyFill="1" applyBorder="1" applyAlignment="1">
      <alignment horizontal="center"/>
    </xf>
    <xf numFmtId="1" fontId="32" fillId="0" borderId="27" xfId="3" applyNumberFormat="1" applyFont="1" applyFill="1" applyBorder="1" applyAlignment="1">
      <alignment horizontal="center"/>
    </xf>
    <xf numFmtId="0" fontId="32" fillId="0" borderId="25" xfId="3" applyFont="1" applyFill="1" applyBorder="1" applyAlignment="1">
      <alignment horizontal="left" vertical="center"/>
    </xf>
    <xf numFmtId="0" fontId="43" fillId="0" borderId="26" xfId="3" applyFont="1" applyFill="1" applyBorder="1" applyAlignment="1">
      <alignment horizontal="left"/>
    </xf>
    <xf numFmtId="1" fontId="43" fillId="6" borderId="27" xfId="3" applyNumberFormat="1" applyFont="1" applyFill="1" applyBorder="1" applyAlignment="1">
      <alignment horizontal="center"/>
    </xf>
    <xf numFmtId="0" fontId="43" fillId="6" borderId="25" xfId="3" applyFont="1" applyFill="1" applyBorder="1" applyAlignment="1">
      <alignment horizontal="left" vertical="center"/>
    </xf>
    <xf numFmtId="0" fontId="43" fillId="6" borderId="26" xfId="3" applyFont="1" applyFill="1" applyBorder="1" applyAlignment="1">
      <alignment horizontal="left"/>
    </xf>
    <xf numFmtId="0" fontId="32" fillId="0" borderId="0" xfId="3" applyFont="1" applyFill="1" applyAlignment="1">
      <alignment horizontal="right" vertical="top" wrapText="1"/>
    </xf>
    <xf numFmtId="0" fontId="8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right" wrapText="1"/>
    </xf>
    <xf numFmtId="0" fontId="2" fillId="7" borderId="4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 vertical="center"/>
    </xf>
    <xf numFmtId="0" fontId="6" fillId="7" borderId="8" xfId="0" applyFont="1" applyFill="1" applyBorder="1"/>
    <xf numFmtId="0" fontId="6" fillId="8" borderId="1" xfId="0" applyFont="1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6" fillId="8" borderId="5" xfId="0" applyFont="1" applyFill="1" applyBorder="1"/>
    <xf numFmtId="0" fontId="48" fillId="0" borderId="1" xfId="0" applyFont="1" applyFill="1" applyBorder="1"/>
    <xf numFmtId="0" fontId="49" fillId="0" borderId="0" xfId="0" applyFont="1" applyFill="1"/>
    <xf numFmtId="0" fontId="6" fillId="8" borderId="1" xfId="0" applyFont="1" applyFill="1" applyBorder="1"/>
    <xf numFmtId="0" fontId="8" fillId="0" borderId="1" xfId="0" applyFont="1" applyFill="1" applyBorder="1" applyAlignment="1"/>
    <xf numFmtId="0" fontId="7" fillId="8" borderId="1" xfId="0" applyFont="1" applyFill="1" applyBorder="1" applyAlignment="1"/>
    <xf numFmtId="0" fontId="6" fillId="7" borderId="8" xfId="0" applyFont="1" applyFill="1" applyBorder="1" applyAlignment="1">
      <alignment horizontal="left"/>
    </xf>
    <xf numFmtId="0" fontId="6" fillId="7" borderId="29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center"/>
    </xf>
    <xf numFmtId="0" fontId="51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32" fillId="0" borderId="1" xfId="0" applyFont="1" applyFill="1" applyBorder="1"/>
    <xf numFmtId="0" fontId="52" fillId="0" borderId="0" xfId="0" applyFont="1" applyFill="1" applyAlignment="1">
      <alignment vertical="center"/>
    </xf>
    <xf numFmtId="0" fontId="50" fillId="8" borderId="1" xfId="0" applyFont="1" applyFill="1" applyBorder="1"/>
    <xf numFmtId="0" fontId="4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3" fillId="0" borderId="28" xfId="3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 wrapText="1"/>
    </xf>
    <xf numFmtId="0" fontId="41" fillId="0" borderId="0" xfId="2" applyFont="1" applyBorder="1" applyAlignment="1">
      <alignment horizontal="left"/>
    </xf>
    <xf numFmtId="0" fontId="39" fillId="0" borderId="0" xfId="2" applyFont="1" applyBorder="1" applyAlignment="1">
      <alignment horizontal="left"/>
    </xf>
    <xf numFmtId="1" fontId="27" fillId="2" borderId="1" xfId="0" applyNumberFormat="1" applyFont="1" applyFill="1" applyBorder="1" applyAlignment="1">
      <alignment horizontal="right"/>
    </xf>
    <xf numFmtId="1" fontId="32" fillId="0" borderId="0" xfId="0" applyNumberFormat="1" applyFont="1" applyFill="1" applyAlignment="1">
      <alignment horizontal="right" vertical="center"/>
    </xf>
    <xf numFmtId="0" fontId="4" fillId="0" borderId="0" xfId="4" applyFill="1"/>
    <xf numFmtId="0" fontId="2" fillId="0" borderId="0" xfId="4" applyFont="1" applyFill="1"/>
    <xf numFmtId="0" fontId="15" fillId="0" borderId="0" xfId="4" applyFont="1" applyFill="1"/>
    <xf numFmtId="0" fontId="4" fillId="0" borderId="0" xfId="4"/>
    <xf numFmtId="0" fontId="6" fillId="0" borderId="0" xfId="4" applyFont="1"/>
    <xf numFmtId="1" fontId="4" fillId="0" borderId="0" xfId="4" applyNumberFormat="1" applyFill="1"/>
    <xf numFmtId="0" fontId="4" fillId="0" borderId="0" xfId="4" applyFill="1" applyAlignment="1">
      <alignment horizontal="right"/>
    </xf>
    <xf numFmtId="0" fontId="4" fillId="0" borderId="0" xfId="4" applyFont="1" applyFill="1" applyAlignment="1">
      <alignment horizontal="right"/>
    </xf>
    <xf numFmtId="0" fontId="4" fillId="0" borderId="0" xfId="4" applyFont="1" applyFill="1"/>
    <xf numFmtId="0" fontId="14" fillId="0" borderId="12" xfId="4" applyFont="1" applyFill="1" applyBorder="1" applyAlignment="1">
      <alignment horizontal="right"/>
    </xf>
    <xf numFmtId="0" fontId="4" fillId="0" borderId="12" xfId="4" applyFill="1" applyBorder="1"/>
    <xf numFmtId="0" fontId="2" fillId="0" borderId="12" xfId="4" applyFont="1" applyFill="1" applyBorder="1"/>
    <xf numFmtId="0" fontId="4" fillId="0" borderId="1" xfId="4" applyFill="1" applyBorder="1" applyAlignment="1">
      <alignment horizontal="right"/>
    </xf>
    <xf numFmtId="0" fontId="8" fillId="0" borderId="7" xfId="4" applyFont="1" applyFill="1" applyBorder="1"/>
    <xf numFmtId="0" fontId="8" fillId="0" borderId="6" xfId="4" applyFont="1" applyFill="1" applyBorder="1" applyAlignment="1">
      <alignment horizontal="left"/>
    </xf>
    <xf numFmtId="0" fontId="14" fillId="0" borderId="1" xfId="4" applyFont="1" applyFill="1" applyBorder="1" applyAlignment="1">
      <alignment horizontal="right"/>
    </xf>
    <xf numFmtId="0" fontId="14" fillId="0" borderId="6" xfId="4" applyFont="1" applyFill="1" applyBorder="1"/>
    <xf numFmtId="0" fontId="14" fillId="0" borderId="1" xfId="4" applyFont="1" applyFill="1" applyBorder="1" applyAlignment="1">
      <alignment horizontal="left"/>
    </xf>
    <xf numFmtId="0" fontId="12" fillId="0" borderId="0" xfId="4" applyFont="1" applyFill="1"/>
    <xf numFmtId="0" fontId="12" fillId="0" borderId="1" xfId="4" applyFont="1" applyFill="1" applyBorder="1" applyAlignment="1">
      <alignment horizontal="right"/>
    </xf>
    <xf numFmtId="0" fontId="12" fillId="0" borderId="6" xfId="4" applyFont="1" applyFill="1" applyBorder="1"/>
    <xf numFmtId="0" fontId="12" fillId="0" borderId="1" xfId="4" applyFont="1" applyFill="1" applyBorder="1" applyAlignment="1">
      <alignment horizontal="left"/>
    </xf>
    <xf numFmtId="0" fontId="4" fillId="0" borderId="1" xfId="4" applyFont="1" applyFill="1" applyBorder="1" applyAlignment="1">
      <alignment horizontal="right"/>
    </xf>
    <xf numFmtId="0" fontId="4" fillId="0" borderId="0" xfId="4" applyFill="1" applyBorder="1"/>
    <xf numFmtId="0" fontId="6" fillId="0" borderId="0" xfId="4" applyFont="1" applyFill="1"/>
    <xf numFmtId="0" fontId="12" fillId="0" borderId="9" xfId="4" applyFont="1" applyFill="1" applyBorder="1" applyAlignment="1">
      <alignment horizontal="left" vertical="center"/>
    </xf>
    <xf numFmtId="0" fontId="12" fillId="0" borderId="5" xfId="4" applyFont="1" applyFill="1" applyBorder="1" applyAlignment="1">
      <alignment horizontal="left"/>
    </xf>
    <xf numFmtId="0" fontId="3" fillId="0" borderId="1" xfId="4" applyFont="1" applyFill="1" applyBorder="1" applyAlignment="1">
      <alignment horizontal="right"/>
    </xf>
    <xf numFmtId="0" fontId="3" fillId="0" borderId="11" xfId="4" applyFont="1" applyFill="1" applyBorder="1" applyAlignment="1">
      <alignment horizontal="left" vertical="center"/>
    </xf>
    <xf numFmtId="0" fontId="3" fillId="0" borderId="9" xfId="4" applyFont="1" applyFill="1" applyBorder="1" applyAlignment="1">
      <alignment horizontal="left"/>
    </xf>
    <xf numFmtId="0" fontId="3" fillId="3" borderId="3" xfId="4" applyFont="1" applyFill="1" applyBorder="1" applyAlignment="1">
      <alignment horizontal="right"/>
    </xf>
    <xf numFmtId="0" fontId="3" fillId="3" borderId="10" xfId="4" applyFont="1" applyFill="1" applyBorder="1" applyAlignment="1">
      <alignment horizontal="left" vertical="center"/>
    </xf>
    <xf numFmtId="0" fontId="3" fillId="3" borderId="2" xfId="4" applyFont="1" applyFill="1" applyBorder="1" applyAlignment="1">
      <alignment horizontal="left"/>
    </xf>
    <xf numFmtId="0" fontId="7" fillId="0" borderId="0" xfId="4" applyFont="1" applyFill="1" applyBorder="1" applyAlignment="1"/>
    <xf numFmtId="0" fontId="6" fillId="0" borderId="0" xfId="4" applyFont="1" applyFill="1" applyBorder="1" applyAlignment="1">
      <alignment horizontal="left"/>
    </xf>
    <xf numFmtId="0" fontId="10" fillId="0" borderId="15" xfId="4" applyFont="1" applyFill="1" applyBorder="1" applyAlignment="1">
      <alignment horizontal="right"/>
    </xf>
    <xf numFmtId="0" fontId="10" fillId="0" borderId="1" xfId="4" applyFont="1" applyFill="1" applyBorder="1"/>
    <xf numFmtId="0" fontId="10" fillId="0" borderId="1" xfId="4" applyFont="1" applyFill="1" applyBorder="1" applyAlignment="1">
      <alignment horizontal="left"/>
    </xf>
    <xf numFmtId="0" fontId="10" fillId="0" borderId="1" xfId="4" applyFont="1" applyFill="1" applyBorder="1" applyAlignment="1">
      <alignment wrapText="1"/>
    </xf>
    <xf numFmtId="0" fontId="10" fillId="0" borderId="14" xfId="4" applyFont="1" applyFill="1" applyBorder="1" applyAlignment="1">
      <alignment horizontal="right"/>
    </xf>
    <xf numFmtId="0" fontId="10" fillId="0" borderId="5" xfId="4" applyFont="1" applyFill="1" applyBorder="1" applyAlignment="1">
      <alignment horizontal="left"/>
    </xf>
    <xf numFmtId="0" fontId="10" fillId="0" borderId="4" xfId="4" applyFont="1" applyFill="1" applyBorder="1" applyAlignment="1">
      <alignment horizontal="left"/>
    </xf>
    <xf numFmtId="0" fontId="5" fillId="0" borderId="0" xfId="4" applyFont="1" applyFill="1"/>
    <xf numFmtId="1" fontId="17" fillId="0" borderId="0" xfId="4" applyNumberFormat="1" applyFont="1" applyFill="1" applyBorder="1"/>
    <xf numFmtId="0" fontId="9" fillId="3" borderId="8" xfId="4" applyFont="1" applyFill="1" applyBorder="1" applyAlignment="1">
      <alignment horizontal="right"/>
    </xf>
    <xf numFmtId="0" fontId="9" fillId="3" borderId="10" xfId="4" applyFont="1" applyFill="1" applyBorder="1" applyAlignment="1">
      <alignment horizontal="left" vertical="center"/>
    </xf>
    <xf numFmtId="0" fontId="9" fillId="3" borderId="2" xfId="4" applyFont="1" applyFill="1" applyBorder="1" applyAlignment="1">
      <alignment horizontal="left"/>
    </xf>
    <xf numFmtId="0" fontId="19" fillId="0" borderId="8" xfId="4" applyFont="1" applyFill="1" applyBorder="1" applyAlignment="1">
      <alignment horizontal="right"/>
    </xf>
    <xf numFmtId="0" fontId="9" fillId="0" borderId="2" xfId="4" applyFont="1" applyFill="1" applyBorder="1" applyAlignment="1">
      <alignment horizontal="left"/>
    </xf>
    <xf numFmtId="0" fontId="9" fillId="0" borderId="8" xfId="4" applyFont="1" applyFill="1" applyBorder="1" applyAlignment="1">
      <alignment horizontal="right"/>
    </xf>
    <xf numFmtId="0" fontId="9" fillId="0" borderId="10" xfId="4" applyFont="1" applyFill="1" applyBorder="1" applyAlignment="1">
      <alignment horizontal="left" vertical="center"/>
    </xf>
    <xf numFmtId="0" fontId="3" fillId="0" borderId="0" xfId="4" applyFont="1" applyFill="1" applyAlignment="1">
      <alignment horizontal="center"/>
    </xf>
    <xf numFmtId="0" fontId="4" fillId="0" borderId="0" xfId="4" applyFont="1" applyFill="1" applyAlignment="1">
      <alignment horizontal="right" vertical="top" wrapText="1"/>
    </xf>
    <xf numFmtId="0" fontId="3" fillId="0" borderId="30" xfId="4" applyFont="1" applyFill="1" applyBorder="1" applyAlignment="1">
      <alignment horizontal="center" vertical="center"/>
    </xf>
    <xf numFmtId="0" fontId="34" fillId="0" borderId="13" xfId="2" applyFont="1" applyFill="1" applyBorder="1" applyAlignment="1">
      <alignment horizontal="right"/>
    </xf>
    <xf numFmtId="0" fontId="33" fillId="0" borderId="1" xfId="2" applyFont="1" applyFill="1" applyBorder="1" applyAlignment="1">
      <alignment horizontal="center" vertical="center" wrapText="1"/>
    </xf>
    <xf numFmtId="0" fontId="37" fillId="0" borderId="1" xfId="2" applyFont="1" applyFill="1" applyBorder="1" applyAlignment="1">
      <alignment horizontal="center" vertical="center" wrapText="1"/>
    </xf>
    <xf numFmtId="1" fontId="53" fillId="0" borderId="8" xfId="0" applyNumberFormat="1" applyFont="1" applyFill="1" applyBorder="1" applyAlignment="1">
      <alignment horizontal="right"/>
    </xf>
    <xf numFmtId="1" fontId="54" fillId="0" borderId="8" xfId="0" applyNumberFormat="1" applyFont="1" applyFill="1" applyBorder="1" applyAlignment="1">
      <alignment horizontal="right"/>
    </xf>
    <xf numFmtId="1" fontId="53" fillId="3" borderId="8" xfId="0" applyNumberFormat="1" applyFont="1" applyFill="1" applyBorder="1" applyAlignment="1">
      <alignment horizontal="right"/>
    </xf>
    <xf numFmtId="1" fontId="53" fillId="0" borderId="5" xfId="0" applyNumberFormat="1" applyFont="1" applyFill="1" applyBorder="1" applyAlignment="1">
      <alignment horizontal="right"/>
    </xf>
    <xf numFmtId="1" fontId="53" fillId="0" borderId="1" xfId="0" applyNumberFormat="1" applyFont="1" applyFill="1" applyBorder="1" applyAlignment="1">
      <alignment horizontal="right"/>
    </xf>
    <xf numFmtId="1" fontId="53" fillId="0" borderId="0" xfId="0" applyNumberFormat="1" applyFont="1" applyFill="1" applyAlignment="1">
      <alignment horizontal="right"/>
    </xf>
    <xf numFmtId="1" fontId="53" fillId="3" borderId="3" xfId="0" applyNumberFormat="1" applyFont="1" applyFill="1" applyBorder="1" applyAlignment="1">
      <alignment horizontal="right"/>
    </xf>
    <xf numFmtId="1" fontId="54" fillId="0" borderId="1" xfId="0" applyNumberFormat="1" applyFont="1" applyFill="1" applyBorder="1" applyAlignment="1">
      <alignment horizontal="right"/>
    </xf>
    <xf numFmtId="1" fontId="53" fillId="2" borderId="1" xfId="0" applyNumberFormat="1" applyFont="1" applyFill="1" applyBorder="1" applyAlignment="1">
      <alignment horizontal="right"/>
    </xf>
    <xf numFmtId="1" fontId="54" fillId="2" borderId="1" xfId="0" applyNumberFormat="1" applyFont="1" applyFill="1" applyBorder="1" applyAlignment="1">
      <alignment horizontal="right"/>
    </xf>
    <xf numFmtId="0" fontId="55" fillId="0" borderId="12" xfId="0" applyFont="1" applyFill="1" applyBorder="1" applyAlignment="1">
      <alignment horizontal="right"/>
    </xf>
    <xf numFmtId="1" fontId="51" fillId="0" borderId="0" xfId="0" applyNumberFormat="1" applyFont="1" applyFill="1" applyAlignment="1">
      <alignment horizontal="right" vertical="center"/>
    </xf>
    <xf numFmtId="0" fontId="54" fillId="0" borderId="8" xfId="0" applyFont="1" applyFill="1" applyBorder="1" applyAlignment="1">
      <alignment horizontal="right"/>
    </xf>
    <xf numFmtId="1" fontId="53" fillId="0" borderId="1" xfId="0" applyNumberFormat="1" applyFont="1" applyFill="1" applyBorder="1" applyAlignment="1">
      <alignment horizontal="right" vertical="center"/>
    </xf>
  </cellXfs>
  <cellStyles count="5">
    <cellStyle name="Excel Built-in Normal" xfId="3" xr:uid="{D4BC18AB-839E-40A2-B145-70DF6D295480}"/>
    <cellStyle name="Normal 2" xfId="1" xr:uid="{00000000-0005-0000-0000-000001000000}"/>
    <cellStyle name="Parasts" xfId="0" builtinId="0"/>
    <cellStyle name="Parasts 2" xfId="2" xr:uid="{31B4E5F3-0750-4955-866D-401ABB9CA012}"/>
    <cellStyle name="Parasts 3" xfId="4" xr:uid="{879F6D4B-400D-432E-A2C9-E8A9A4DC19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1009650</xdr:colOff>
      <xdr:row>0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C5A29E-FAEB-4EF6-895C-0BDAA992D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38100</xdr:rowOff>
    </xdr:from>
    <xdr:to>
      <xdr:col>1</xdr:col>
      <xdr:colOff>1181100</xdr:colOff>
      <xdr:row>0</xdr:row>
      <xdr:rowOff>581025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9EE2BB-05FE-4D06-8BD8-5703EADC7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100"/>
          <a:ext cx="1114425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80808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45073</xdr:rowOff>
    </xdr:from>
    <xdr:ext cx="1615328" cy="542925"/>
    <xdr:pic>
      <xdr:nvPicPr>
        <xdr:cNvPr id="2" name="Picture 1">
          <a:extLst>
            <a:ext uri="{FF2B5EF4-FFF2-40B4-BE49-F238E27FC236}">
              <a16:creationId xmlns:a16="http://schemas.microsoft.com/office/drawing/2014/main" id="{AD967662-41B9-4CB7-8026-3E0BD401B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1532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1211916</xdr:colOff>
      <xdr:row>0</xdr:row>
      <xdr:rowOff>587998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097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1211916</xdr:colOff>
      <xdr:row>0</xdr:row>
      <xdr:rowOff>587998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097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1211916</xdr:colOff>
      <xdr:row>0</xdr:row>
      <xdr:rowOff>587998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097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78441</xdr:colOff>
      <xdr:row>0</xdr:row>
      <xdr:rowOff>45073</xdr:rowOff>
    </xdr:from>
    <xdr:ext cx="1614959" cy="542925"/>
    <xdr:pic>
      <xdr:nvPicPr>
        <xdr:cNvPr id="2" name="Picture 1">
          <a:extLst>
            <a:ext uri="{FF2B5EF4-FFF2-40B4-BE49-F238E27FC236}">
              <a16:creationId xmlns:a16="http://schemas.microsoft.com/office/drawing/2014/main" id="{BAEA5733-079F-4740-967A-BCD61BBBF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1495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45073</xdr:rowOff>
    </xdr:from>
    <xdr:to>
      <xdr:col>1</xdr:col>
      <xdr:colOff>1211916</xdr:colOff>
      <xdr:row>0</xdr:row>
      <xdr:rowOff>587998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F6FFC0-7DF7-41BB-BFA6-3F4FD20E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441" y="45073"/>
          <a:ext cx="16097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A7727-2E2F-4B65-B959-D0477830ACD7}">
  <dimension ref="A1:Q71"/>
  <sheetViews>
    <sheetView tabSelected="1" zoomScaleNormal="100" workbookViewId="0">
      <selection activeCell="I27" sqref="I27"/>
    </sheetView>
  </sheetViews>
  <sheetFormatPr defaultRowHeight="12.75" x14ac:dyDescent="0.2"/>
  <cols>
    <col min="1" max="1" width="8.85546875" style="2" customWidth="1"/>
    <col min="2" max="2" width="59.85546875" style="1" customWidth="1"/>
    <col min="3" max="3" width="14.28515625" style="1" customWidth="1"/>
    <col min="4" max="254" width="9.140625" style="1"/>
    <col min="255" max="255" width="8.85546875" style="1" customWidth="1"/>
    <col min="256" max="256" width="59.85546875" style="1" customWidth="1"/>
    <col min="257" max="258" width="14.28515625" style="1" customWidth="1"/>
    <col min="259" max="259" width="13.140625" style="1" customWidth="1"/>
    <col min="260" max="510" width="9.140625" style="1"/>
    <col min="511" max="511" width="8.85546875" style="1" customWidth="1"/>
    <col min="512" max="512" width="59.85546875" style="1" customWidth="1"/>
    <col min="513" max="514" width="14.28515625" style="1" customWidth="1"/>
    <col min="515" max="515" width="13.140625" style="1" customWidth="1"/>
    <col min="516" max="766" width="9.140625" style="1"/>
    <col min="767" max="767" width="8.85546875" style="1" customWidth="1"/>
    <col min="768" max="768" width="59.85546875" style="1" customWidth="1"/>
    <col min="769" max="770" width="14.28515625" style="1" customWidth="1"/>
    <col min="771" max="771" width="13.140625" style="1" customWidth="1"/>
    <col min="772" max="1022" width="9.140625" style="1"/>
    <col min="1023" max="1023" width="8.85546875" style="1" customWidth="1"/>
    <col min="1024" max="1024" width="59.85546875" style="1" customWidth="1"/>
    <col min="1025" max="1026" width="14.28515625" style="1" customWidth="1"/>
    <col min="1027" max="1027" width="13.140625" style="1" customWidth="1"/>
    <col min="1028" max="1278" width="9.140625" style="1"/>
    <col min="1279" max="1279" width="8.85546875" style="1" customWidth="1"/>
    <col min="1280" max="1280" width="59.85546875" style="1" customWidth="1"/>
    <col min="1281" max="1282" width="14.28515625" style="1" customWidth="1"/>
    <col min="1283" max="1283" width="13.140625" style="1" customWidth="1"/>
    <col min="1284" max="1534" width="9.140625" style="1"/>
    <col min="1535" max="1535" width="8.85546875" style="1" customWidth="1"/>
    <col min="1536" max="1536" width="59.85546875" style="1" customWidth="1"/>
    <col min="1537" max="1538" width="14.28515625" style="1" customWidth="1"/>
    <col min="1539" max="1539" width="13.140625" style="1" customWidth="1"/>
    <col min="1540" max="1790" width="9.140625" style="1"/>
    <col min="1791" max="1791" width="8.85546875" style="1" customWidth="1"/>
    <col min="1792" max="1792" width="59.85546875" style="1" customWidth="1"/>
    <col min="1793" max="1794" width="14.28515625" style="1" customWidth="1"/>
    <col min="1795" max="1795" width="13.140625" style="1" customWidth="1"/>
    <col min="1796" max="2046" width="9.140625" style="1"/>
    <col min="2047" max="2047" width="8.85546875" style="1" customWidth="1"/>
    <col min="2048" max="2048" width="59.85546875" style="1" customWidth="1"/>
    <col min="2049" max="2050" width="14.28515625" style="1" customWidth="1"/>
    <col min="2051" max="2051" width="13.140625" style="1" customWidth="1"/>
    <col min="2052" max="2302" width="9.140625" style="1"/>
    <col min="2303" max="2303" width="8.85546875" style="1" customWidth="1"/>
    <col min="2304" max="2304" width="59.85546875" style="1" customWidth="1"/>
    <col min="2305" max="2306" width="14.28515625" style="1" customWidth="1"/>
    <col min="2307" max="2307" width="13.140625" style="1" customWidth="1"/>
    <col min="2308" max="2558" width="9.140625" style="1"/>
    <col min="2559" max="2559" width="8.85546875" style="1" customWidth="1"/>
    <col min="2560" max="2560" width="59.85546875" style="1" customWidth="1"/>
    <col min="2561" max="2562" width="14.28515625" style="1" customWidth="1"/>
    <col min="2563" max="2563" width="13.140625" style="1" customWidth="1"/>
    <col min="2564" max="2814" width="9.140625" style="1"/>
    <col min="2815" max="2815" width="8.85546875" style="1" customWidth="1"/>
    <col min="2816" max="2816" width="59.85546875" style="1" customWidth="1"/>
    <col min="2817" max="2818" width="14.28515625" style="1" customWidth="1"/>
    <col min="2819" max="2819" width="13.140625" style="1" customWidth="1"/>
    <col min="2820" max="3070" width="9.140625" style="1"/>
    <col min="3071" max="3071" width="8.85546875" style="1" customWidth="1"/>
    <col min="3072" max="3072" width="59.85546875" style="1" customWidth="1"/>
    <col min="3073" max="3074" width="14.28515625" style="1" customWidth="1"/>
    <col min="3075" max="3075" width="13.140625" style="1" customWidth="1"/>
    <col min="3076" max="3326" width="9.140625" style="1"/>
    <col min="3327" max="3327" width="8.85546875" style="1" customWidth="1"/>
    <col min="3328" max="3328" width="59.85546875" style="1" customWidth="1"/>
    <col min="3329" max="3330" width="14.28515625" style="1" customWidth="1"/>
    <col min="3331" max="3331" width="13.140625" style="1" customWidth="1"/>
    <col min="3332" max="3582" width="9.140625" style="1"/>
    <col min="3583" max="3583" width="8.85546875" style="1" customWidth="1"/>
    <col min="3584" max="3584" width="59.85546875" style="1" customWidth="1"/>
    <col min="3585" max="3586" width="14.28515625" style="1" customWidth="1"/>
    <col min="3587" max="3587" width="13.140625" style="1" customWidth="1"/>
    <col min="3588" max="3838" width="9.140625" style="1"/>
    <col min="3839" max="3839" width="8.85546875" style="1" customWidth="1"/>
    <col min="3840" max="3840" width="59.85546875" style="1" customWidth="1"/>
    <col min="3841" max="3842" width="14.28515625" style="1" customWidth="1"/>
    <col min="3843" max="3843" width="13.140625" style="1" customWidth="1"/>
    <col min="3844" max="4094" width="9.140625" style="1"/>
    <col min="4095" max="4095" width="8.85546875" style="1" customWidth="1"/>
    <col min="4096" max="4096" width="59.85546875" style="1" customWidth="1"/>
    <col min="4097" max="4098" width="14.28515625" style="1" customWidth="1"/>
    <col min="4099" max="4099" width="13.140625" style="1" customWidth="1"/>
    <col min="4100" max="4350" width="9.140625" style="1"/>
    <col min="4351" max="4351" width="8.85546875" style="1" customWidth="1"/>
    <col min="4352" max="4352" width="59.85546875" style="1" customWidth="1"/>
    <col min="4353" max="4354" width="14.28515625" style="1" customWidth="1"/>
    <col min="4355" max="4355" width="13.140625" style="1" customWidth="1"/>
    <col min="4356" max="4606" width="9.140625" style="1"/>
    <col min="4607" max="4607" width="8.85546875" style="1" customWidth="1"/>
    <col min="4608" max="4608" width="59.85546875" style="1" customWidth="1"/>
    <col min="4609" max="4610" width="14.28515625" style="1" customWidth="1"/>
    <col min="4611" max="4611" width="13.140625" style="1" customWidth="1"/>
    <col min="4612" max="4862" width="9.140625" style="1"/>
    <col min="4863" max="4863" width="8.85546875" style="1" customWidth="1"/>
    <col min="4864" max="4864" width="59.85546875" style="1" customWidth="1"/>
    <col min="4865" max="4866" width="14.28515625" style="1" customWidth="1"/>
    <col min="4867" max="4867" width="13.140625" style="1" customWidth="1"/>
    <col min="4868" max="5118" width="9.140625" style="1"/>
    <col min="5119" max="5119" width="8.85546875" style="1" customWidth="1"/>
    <col min="5120" max="5120" width="59.85546875" style="1" customWidth="1"/>
    <col min="5121" max="5122" width="14.28515625" style="1" customWidth="1"/>
    <col min="5123" max="5123" width="13.140625" style="1" customWidth="1"/>
    <col min="5124" max="5374" width="9.140625" style="1"/>
    <col min="5375" max="5375" width="8.85546875" style="1" customWidth="1"/>
    <col min="5376" max="5376" width="59.85546875" style="1" customWidth="1"/>
    <col min="5377" max="5378" width="14.28515625" style="1" customWidth="1"/>
    <col min="5379" max="5379" width="13.140625" style="1" customWidth="1"/>
    <col min="5380" max="5630" width="9.140625" style="1"/>
    <col min="5631" max="5631" width="8.85546875" style="1" customWidth="1"/>
    <col min="5632" max="5632" width="59.85546875" style="1" customWidth="1"/>
    <col min="5633" max="5634" width="14.28515625" style="1" customWidth="1"/>
    <col min="5635" max="5635" width="13.140625" style="1" customWidth="1"/>
    <col min="5636" max="5886" width="9.140625" style="1"/>
    <col min="5887" max="5887" width="8.85546875" style="1" customWidth="1"/>
    <col min="5888" max="5888" width="59.85546875" style="1" customWidth="1"/>
    <col min="5889" max="5890" width="14.28515625" style="1" customWidth="1"/>
    <col min="5891" max="5891" width="13.140625" style="1" customWidth="1"/>
    <col min="5892" max="6142" width="9.140625" style="1"/>
    <col min="6143" max="6143" width="8.85546875" style="1" customWidth="1"/>
    <col min="6144" max="6144" width="59.85546875" style="1" customWidth="1"/>
    <col min="6145" max="6146" width="14.28515625" style="1" customWidth="1"/>
    <col min="6147" max="6147" width="13.140625" style="1" customWidth="1"/>
    <col min="6148" max="6398" width="9.140625" style="1"/>
    <col min="6399" max="6399" width="8.85546875" style="1" customWidth="1"/>
    <col min="6400" max="6400" width="59.85546875" style="1" customWidth="1"/>
    <col min="6401" max="6402" width="14.28515625" style="1" customWidth="1"/>
    <col min="6403" max="6403" width="13.140625" style="1" customWidth="1"/>
    <col min="6404" max="6654" width="9.140625" style="1"/>
    <col min="6655" max="6655" width="8.85546875" style="1" customWidth="1"/>
    <col min="6656" max="6656" width="59.85546875" style="1" customWidth="1"/>
    <col min="6657" max="6658" width="14.28515625" style="1" customWidth="1"/>
    <col min="6659" max="6659" width="13.140625" style="1" customWidth="1"/>
    <col min="6660" max="6910" width="9.140625" style="1"/>
    <col min="6911" max="6911" width="8.85546875" style="1" customWidth="1"/>
    <col min="6912" max="6912" width="59.85546875" style="1" customWidth="1"/>
    <col min="6913" max="6914" width="14.28515625" style="1" customWidth="1"/>
    <col min="6915" max="6915" width="13.140625" style="1" customWidth="1"/>
    <col min="6916" max="7166" width="9.140625" style="1"/>
    <col min="7167" max="7167" width="8.85546875" style="1" customWidth="1"/>
    <col min="7168" max="7168" width="59.85546875" style="1" customWidth="1"/>
    <col min="7169" max="7170" width="14.28515625" style="1" customWidth="1"/>
    <col min="7171" max="7171" width="13.140625" style="1" customWidth="1"/>
    <col min="7172" max="7422" width="9.140625" style="1"/>
    <col min="7423" max="7423" width="8.85546875" style="1" customWidth="1"/>
    <col min="7424" max="7424" width="59.85546875" style="1" customWidth="1"/>
    <col min="7425" max="7426" width="14.28515625" style="1" customWidth="1"/>
    <col min="7427" max="7427" width="13.140625" style="1" customWidth="1"/>
    <col min="7428" max="7678" width="9.140625" style="1"/>
    <col min="7679" max="7679" width="8.85546875" style="1" customWidth="1"/>
    <col min="7680" max="7680" width="59.85546875" style="1" customWidth="1"/>
    <col min="7681" max="7682" width="14.28515625" style="1" customWidth="1"/>
    <col min="7683" max="7683" width="13.140625" style="1" customWidth="1"/>
    <col min="7684" max="7934" width="9.140625" style="1"/>
    <col min="7935" max="7935" width="8.85546875" style="1" customWidth="1"/>
    <col min="7936" max="7936" width="59.85546875" style="1" customWidth="1"/>
    <col min="7937" max="7938" width="14.28515625" style="1" customWidth="1"/>
    <col min="7939" max="7939" width="13.140625" style="1" customWidth="1"/>
    <col min="7940" max="8190" width="9.140625" style="1"/>
    <col min="8191" max="8191" width="8.85546875" style="1" customWidth="1"/>
    <col min="8192" max="8192" width="59.85546875" style="1" customWidth="1"/>
    <col min="8193" max="8194" width="14.28515625" style="1" customWidth="1"/>
    <col min="8195" max="8195" width="13.140625" style="1" customWidth="1"/>
    <col min="8196" max="8446" width="9.140625" style="1"/>
    <col min="8447" max="8447" width="8.85546875" style="1" customWidth="1"/>
    <col min="8448" max="8448" width="59.85546875" style="1" customWidth="1"/>
    <col min="8449" max="8450" width="14.28515625" style="1" customWidth="1"/>
    <col min="8451" max="8451" width="13.140625" style="1" customWidth="1"/>
    <col min="8452" max="8702" width="9.140625" style="1"/>
    <col min="8703" max="8703" width="8.85546875" style="1" customWidth="1"/>
    <col min="8704" max="8704" width="59.85546875" style="1" customWidth="1"/>
    <col min="8705" max="8706" width="14.28515625" style="1" customWidth="1"/>
    <col min="8707" max="8707" width="13.140625" style="1" customWidth="1"/>
    <col min="8708" max="8958" width="9.140625" style="1"/>
    <col min="8959" max="8959" width="8.85546875" style="1" customWidth="1"/>
    <col min="8960" max="8960" width="59.85546875" style="1" customWidth="1"/>
    <col min="8961" max="8962" width="14.28515625" style="1" customWidth="1"/>
    <col min="8963" max="8963" width="13.140625" style="1" customWidth="1"/>
    <col min="8964" max="9214" width="9.140625" style="1"/>
    <col min="9215" max="9215" width="8.85546875" style="1" customWidth="1"/>
    <col min="9216" max="9216" width="59.85546875" style="1" customWidth="1"/>
    <col min="9217" max="9218" width="14.28515625" style="1" customWidth="1"/>
    <col min="9219" max="9219" width="13.140625" style="1" customWidth="1"/>
    <col min="9220" max="9470" width="9.140625" style="1"/>
    <col min="9471" max="9471" width="8.85546875" style="1" customWidth="1"/>
    <col min="9472" max="9472" width="59.85546875" style="1" customWidth="1"/>
    <col min="9473" max="9474" width="14.28515625" style="1" customWidth="1"/>
    <col min="9475" max="9475" width="13.140625" style="1" customWidth="1"/>
    <col min="9476" max="9726" width="9.140625" style="1"/>
    <col min="9727" max="9727" width="8.85546875" style="1" customWidth="1"/>
    <col min="9728" max="9728" width="59.85546875" style="1" customWidth="1"/>
    <col min="9729" max="9730" width="14.28515625" style="1" customWidth="1"/>
    <col min="9731" max="9731" width="13.140625" style="1" customWidth="1"/>
    <col min="9732" max="9982" width="9.140625" style="1"/>
    <col min="9983" max="9983" width="8.85546875" style="1" customWidth="1"/>
    <col min="9984" max="9984" width="59.85546875" style="1" customWidth="1"/>
    <col min="9985" max="9986" width="14.28515625" style="1" customWidth="1"/>
    <col min="9987" max="9987" width="13.140625" style="1" customWidth="1"/>
    <col min="9988" max="10238" width="9.140625" style="1"/>
    <col min="10239" max="10239" width="8.85546875" style="1" customWidth="1"/>
    <col min="10240" max="10240" width="59.85546875" style="1" customWidth="1"/>
    <col min="10241" max="10242" width="14.28515625" style="1" customWidth="1"/>
    <col min="10243" max="10243" width="13.140625" style="1" customWidth="1"/>
    <col min="10244" max="10494" width="9.140625" style="1"/>
    <col min="10495" max="10495" width="8.85546875" style="1" customWidth="1"/>
    <col min="10496" max="10496" width="59.85546875" style="1" customWidth="1"/>
    <col min="10497" max="10498" width="14.28515625" style="1" customWidth="1"/>
    <col min="10499" max="10499" width="13.140625" style="1" customWidth="1"/>
    <col min="10500" max="10750" width="9.140625" style="1"/>
    <col min="10751" max="10751" width="8.85546875" style="1" customWidth="1"/>
    <col min="10752" max="10752" width="59.85546875" style="1" customWidth="1"/>
    <col min="10753" max="10754" width="14.28515625" style="1" customWidth="1"/>
    <col min="10755" max="10755" width="13.140625" style="1" customWidth="1"/>
    <col min="10756" max="11006" width="9.140625" style="1"/>
    <col min="11007" max="11007" width="8.85546875" style="1" customWidth="1"/>
    <col min="11008" max="11008" width="59.85546875" style="1" customWidth="1"/>
    <col min="11009" max="11010" width="14.28515625" style="1" customWidth="1"/>
    <col min="11011" max="11011" width="13.140625" style="1" customWidth="1"/>
    <col min="11012" max="11262" width="9.140625" style="1"/>
    <col min="11263" max="11263" width="8.85546875" style="1" customWidth="1"/>
    <col min="11264" max="11264" width="59.85546875" style="1" customWidth="1"/>
    <col min="11265" max="11266" width="14.28515625" style="1" customWidth="1"/>
    <col min="11267" max="11267" width="13.140625" style="1" customWidth="1"/>
    <col min="11268" max="11518" width="9.140625" style="1"/>
    <col min="11519" max="11519" width="8.85546875" style="1" customWidth="1"/>
    <col min="11520" max="11520" width="59.85546875" style="1" customWidth="1"/>
    <col min="11521" max="11522" width="14.28515625" style="1" customWidth="1"/>
    <col min="11523" max="11523" width="13.140625" style="1" customWidth="1"/>
    <col min="11524" max="11774" width="9.140625" style="1"/>
    <col min="11775" max="11775" width="8.85546875" style="1" customWidth="1"/>
    <col min="11776" max="11776" width="59.85546875" style="1" customWidth="1"/>
    <col min="11777" max="11778" width="14.28515625" style="1" customWidth="1"/>
    <col min="11779" max="11779" width="13.140625" style="1" customWidth="1"/>
    <col min="11780" max="12030" width="9.140625" style="1"/>
    <col min="12031" max="12031" width="8.85546875" style="1" customWidth="1"/>
    <col min="12032" max="12032" width="59.85546875" style="1" customWidth="1"/>
    <col min="12033" max="12034" width="14.28515625" style="1" customWidth="1"/>
    <col min="12035" max="12035" width="13.140625" style="1" customWidth="1"/>
    <col min="12036" max="12286" width="9.140625" style="1"/>
    <col min="12287" max="12287" width="8.85546875" style="1" customWidth="1"/>
    <col min="12288" max="12288" width="59.85546875" style="1" customWidth="1"/>
    <col min="12289" max="12290" width="14.28515625" style="1" customWidth="1"/>
    <col min="12291" max="12291" width="13.140625" style="1" customWidth="1"/>
    <col min="12292" max="12542" width="9.140625" style="1"/>
    <col min="12543" max="12543" width="8.85546875" style="1" customWidth="1"/>
    <col min="12544" max="12544" width="59.85546875" style="1" customWidth="1"/>
    <col min="12545" max="12546" width="14.28515625" style="1" customWidth="1"/>
    <col min="12547" max="12547" width="13.140625" style="1" customWidth="1"/>
    <col min="12548" max="12798" width="9.140625" style="1"/>
    <col min="12799" max="12799" width="8.85546875" style="1" customWidth="1"/>
    <col min="12800" max="12800" width="59.85546875" style="1" customWidth="1"/>
    <col min="12801" max="12802" width="14.28515625" style="1" customWidth="1"/>
    <col min="12803" max="12803" width="13.140625" style="1" customWidth="1"/>
    <col min="12804" max="13054" width="9.140625" style="1"/>
    <col min="13055" max="13055" width="8.85546875" style="1" customWidth="1"/>
    <col min="13056" max="13056" width="59.85546875" style="1" customWidth="1"/>
    <col min="13057" max="13058" width="14.28515625" style="1" customWidth="1"/>
    <col min="13059" max="13059" width="13.140625" style="1" customWidth="1"/>
    <col min="13060" max="13310" width="9.140625" style="1"/>
    <col min="13311" max="13311" width="8.85546875" style="1" customWidth="1"/>
    <col min="13312" max="13312" width="59.85546875" style="1" customWidth="1"/>
    <col min="13313" max="13314" width="14.28515625" style="1" customWidth="1"/>
    <col min="13315" max="13315" width="13.140625" style="1" customWidth="1"/>
    <col min="13316" max="13566" width="9.140625" style="1"/>
    <col min="13567" max="13567" width="8.85546875" style="1" customWidth="1"/>
    <col min="13568" max="13568" width="59.85546875" style="1" customWidth="1"/>
    <col min="13569" max="13570" width="14.28515625" style="1" customWidth="1"/>
    <col min="13571" max="13571" width="13.140625" style="1" customWidth="1"/>
    <col min="13572" max="13822" width="9.140625" style="1"/>
    <col min="13823" max="13823" width="8.85546875" style="1" customWidth="1"/>
    <col min="13824" max="13824" width="59.85546875" style="1" customWidth="1"/>
    <col min="13825" max="13826" width="14.28515625" style="1" customWidth="1"/>
    <col min="13827" max="13827" width="13.140625" style="1" customWidth="1"/>
    <col min="13828" max="14078" width="9.140625" style="1"/>
    <col min="14079" max="14079" width="8.85546875" style="1" customWidth="1"/>
    <col min="14080" max="14080" width="59.85546875" style="1" customWidth="1"/>
    <col min="14081" max="14082" width="14.28515625" style="1" customWidth="1"/>
    <col min="14083" max="14083" width="13.140625" style="1" customWidth="1"/>
    <col min="14084" max="14334" width="9.140625" style="1"/>
    <col min="14335" max="14335" width="8.85546875" style="1" customWidth="1"/>
    <col min="14336" max="14336" width="59.85546875" style="1" customWidth="1"/>
    <col min="14337" max="14338" width="14.28515625" style="1" customWidth="1"/>
    <col min="14339" max="14339" width="13.140625" style="1" customWidth="1"/>
    <col min="14340" max="14590" width="9.140625" style="1"/>
    <col min="14591" max="14591" width="8.85546875" style="1" customWidth="1"/>
    <col min="14592" max="14592" width="59.85546875" style="1" customWidth="1"/>
    <col min="14593" max="14594" width="14.28515625" style="1" customWidth="1"/>
    <col min="14595" max="14595" width="13.140625" style="1" customWidth="1"/>
    <col min="14596" max="14846" width="9.140625" style="1"/>
    <col min="14847" max="14847" width="8.85546875" style="1" customWidth="1"/>
    <col min="14848" max="14848" width="59.85546875" style="1" customWidth="1"/>
    <col min="14849" max="14850" width="14.28515625" style="1" customWidth="1"/>
    <col min="14851" max="14851" width="13.140625" style="1" customWidth="1"/>
    <col min="14852" max="15102" width="9.140625" style="1"/>
    <col min="15103" max="15103" width="8.85546875" style="1" customWidth="1"/>
    <col min="15104" max="15104" width="59.85546875" style="1" customWidth="1"/>
    <col min="15105" max="15106" width="14.28515625" style="1" customWidth="1"/>
    <col min="15107" max="15107" width="13.140625" style="1" customWidth="1"/>
    <col min="15108" max="15358" width="9.140625" style="1"/>
    <col min="15359" max="15359" width="8.85546875" style="1" customWidth="1"/>
    <col min="15360" max="15360" width="59.85546875" style="1" customWidth="1"/>
    <col min="15361" max="15362" width="14.28515625" style="1" customWidth="1"/>
    <col min="15363" max="15363" width="13.140625" style="1" customWidth="1"/>
    <col min="15364" max="15614" width="9.140625" style="1"/>
    <col min="15615" max="15615" width="8.85546875" style="1" customWidth="1"/>
    <col min="15616" max="15616" width="59.85546875" style="1" customWidth="1"/>
    <col min="15617" max="15618" width="14.28515625" style="1" customWidth="1"/>
    <col min="15619" max="15619" width="13.140625" style="1" customWidth="1"/>
    <col min="15620" max="15870" width="9.140625" style="1"/>
    <col min="15871" max="15871" width="8.85546875" style="1" customWidth="1"/>
    <col min="15872" max="15872" width="59.85546875" style="1" customWidth="1"/>
    <col min="15873" max="15874" width="14.28515625" style="1" customWidth="1"/>
    <col min="15875" max="15875" width="13.140625" style="1" customWidth="1"/>
    <col min="15876" max="16126" width="9.140625" style="1"/>
    <col min="16127" max="16127" width="8.85546875" style="1" customWidth="1"/>
    <col min="16128" max="16128" width="59.85546875" style="1" customWidth="1"/>
    <col min="16129" max="16130" width="14.28515625" style="1" customWidth="1"/>
    <col min="16131" max="16131" width="13.140625" style="1" customWidth="1"/>
    <col min="16132" max="16384" width="9.140625" style="1"/>
  </cols>
  <sheetData>
    <row r="1" spans="1:17" ht="48" customHeight="1" x14ac:dyDescent="0.2">
      <c r="B1" s="127"/>
    </row>
    <row r="2" spans="1:17" ht="19.5" customHeight="1" x14ac:dyDescent="0.25">
      <c r="A2" s="204" t="s">
        <v>140</v>
      </c>
      <c r="B2" s="204"/>
      <c r="C2" s="182"/>
    </row>
    <row r="3" spans="1:17" ht="24.75" customHeight="1" thickBot="1" x14ac:dyDescent="0.25">
      <c r="A3" s="205" t="s">
        <v>141</v>
      </c>
      <c r="B3" s="205"/>
      <c r="C3" s="183" t="s">
        <v>142</v>
      </c>
    </row>
    <row r="4" spans="1:17" s="6" customFormat="1" ht="17.25" customHeight="1" thickBot="1" x14ac:dyDescent="0.25">
      <c r="A4" s="184">
        <v>1</v>
      </c>
      <c r="B4" s="185" t="s">
        <v>242</v>
      </c>
      <c r="C4" s="186">
        <f>C5+C8+C9+C10+C15</f>
        <v>122508</v>
      </c>
    </row>
    <row r="5" spans="1:17" ht="20.25" customHeight="1" x14ac:dyDescent="0.2">
      <c r="A5" s="187" t="s">
        <v>1</v>
      </c>
      <c r="B5" s="188" t="s">
        <v>143</v>
      </c>
      <c r="C5" s="189">
        <f>C6+C7</f>
        <v>12750</v>
      </c>
    </row>
    <row r="6" spans="1:17" s="4" customFormat="1" ht="20.25" customHeight="1" x14ac:dyDescent="0.2">
      <c r="A6" s="3" t="s">
        <v>144</v>
      </c>
      <c r="B6" s="3" t="s">
        <v>145</v>
      </c>
      <c r="C6" s="87">
        <v>1200</v>
      </c>
    </row>
    <row r="7" spans="1:17" s="4" customFormat="1" ht="20.25" customHeight="1" x14ac:dyDescent="0.2">
      <c r="A7" s="3" t="s">
        <v>146</v>
      </c>
      <c r="B7" s="87" t="s">
        <v>147</v>
      </c>
      <c r="C7" s="190">
        <v>11550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</row>
    <row r="8" spans="1:17" ht="20.25" customHeight="1" x14ac:dyDescent="0.2">
      <c r="A8" s="187" t="s">
        <v>2</v>
      </c>
      <c r="B8" s="192" t="s">
        <v>148</v>
      </c>
      <c r="C8" s="202">
        <v>4510</v>
      </c>
    </row>
    <row r="9" spans="1:17" ht="20.25" customHeight="1" x14ac:dyDescent="0.2">
      <c r="A9" s="187" t="s">
        <v>3</v>
      </c>
      <c r="B9" s="192" t="s">
        <v>149</v>
      </c>
      <c r="C9" s="202">
        <v>600</v>
      </c>
    </row>
    <row r="10" spans="1:17" ht="19.5" customHeight="1" x14ac:dyDescent="0.2">
      <c r="A10" s="187" t="s">
        <v>4</v>
      </c>
      <c r="B10" s="192" t="s">
        <v>150</v>
      </c>
      <c r="C10" s="192">
        <f>C11+C12+C13+C14</f>
        <v>75255</v>
      </c>
    </row>
    <row r="11" spans="1:17" s="4" customFormat="1" ht="20.25" customHeight="1" x14ac:dyDescent="0.2">
      <c r="A11" s="3" t="s">
        <v>151</v>
      </c>
      <c r="B11" s="87" t="s">
        <v>152</v>
      </c>
      <c r="C11" s="87">
        <v>34844</v>
      </c>
    </row>
    <row r="12" spans="1:17" s="4" customFormat="1" ht="20.25" customHeight="1" x14ac:dyDescent="0.2">
      <c r="A12" s="3" t="s">
        <v>153</v>
      </c>
      <c r="B12" s="87" t="s">
        <v>154</v>
      </c>
      <c r="C12" s="87">
        <v>15912</v>
      </c>
    </row>
    <row r="13" spans="1:17" s="4" customFormat="1" ht="20.25" customHeight="1" x14ac:dyDescent="0.2">
      <c r="A13" s="3" t="s">
        <v>155</v>
      </c>
      <c r="B13" s="193" t="s">
        <v>156</v>
      </c>
      <c r="C13" s="87">
        <v>21329</v>
      </c>
    </row>
    <row r="14" spans="1:17" s="4" customFormat="1" ht="20.25" customHeight="1" x14ac:dyDescent="0.2">
      <c r="A14" s="3" t="s">
        <v>157</v>
      </c>
      <c r="B14" s="193" t="s">
        <v>158</v>
      </c>
      <c r="C14" s="87">
        <v>3170</v>
      </c>
    </row>
    <row r="15" spans="1:17" ht="20.25" customHeight="1" x14ac:dyDescent="0.2">
      <c r="A15" s="187" t="s">
        <v>81</v>
      </c>
      <c r="B15" s="194" t="s">
        <v>0</v>
      </c>
      <c r="C15" s="192">
        <f>C16+C17+C18+C19+C20+C21+C22+C23</f>
        <v>29393</v>
      </c>
    </row>
    <row r="16" spans="1:17" s="4" customFormat="1" ht="20.25" customHeight="1" x14ac:dyDescent="0.2">
      <c r="A16" s="3" t="s">
        <v>159</v>
      </c>
      <c r="B16" s="87" t="s">
        <v>71</v>
      </c>
      <c r="C16" s="87">
        <v>950</v>
      </c>
    </row>
    <row r="17" spans="1:3" s="4" customFormat="1" ht="20.25" customHeight="1" x14ac:dyDescent="0.2">
      <c r="A17" s="3" t="s">
        <v>160</v>
      </c>
      <c r="B17" s="87" t="s">
        <v>161</v>
      </c>
      <c r="C17" s="87">
        <v>950</v>
      </c>
    </row>
    <row r="18" spans="1:3" s="4" customFormat="1" ht="20.25" customHeight="1" x14ac:dyDescent="0.2">
      <c r="A18" s="3" t="s">
        <v>162</v>
      </c>
      <c r="B18" s="87" t="s">
        <v>219</v>
      </c>
      <c r="C18" s="87">
        <v>1305</v>
      </c>
    </row>
    <row r="19" spans="1:3" s="4" customFormat="1" ht="20.25" customHeight="1" x14ac:dyDescent="0.2">
      <c r="A19" s="3" t="s">
        <v>163</v>
      </c>
      <c r="B19" s="87" t="s">
        <v>164</v>
      </c>
      <c r="C19" s="87">
        <v>4000</v>
      </c>
    </row>
    <row r="20" spans="1:3" s="4" customFormat="1" ht="20.25" customHeight="1" x14ac:dyDescent="0.2">
      <c r="A20" s="3" t="s">
        <v>165</v>
      </c>
      <c r="B20" s="87" t="s">
        <v>166</v>
      </c>
      <c r="C20" s="87">
        <v>525</v>
      </c>
    </row>
    <row r="21" spans="1:3" s="4" customFormat="1" ht="20.25" customHeight="1" x14ac:dyDescent="0.2">
      <c r="A21" s="3" t="s">
        <v>167</v>
      </c>
      <c r="B21" s="87" t="s">
        <v>168</v>
      </c>
      <c r="C21" s="87">
        <v>120</v>
      </c>
    </row>
    <row r="22" spans="1:3" s="4" customFormat="1" ht="20.25" customHeight="1" x14ac:dyDescent="0.2">
      <c r="A22" s="3" t="s">
        <v>169</v>
      </c>
      <c r="B22" s="87" t="s">
        <v>170</v>
      </c>
      <c r="C22" s="87">
        <v>21543</v>
      </c>
    </row>
    <row r="23" spans="1:3" s="4" customFormat="1" ht="20.25" customHeight="1" x14ac:dyDescent="0.2">
      <c r="A23" s="3" t="s">
        <v>171</v>
      </c>
      <c r="B23" s="87" t="s">
        <v>172</v>
      </c>
      <c r="C23" s="87">
        <v>0</v>
      </c>
    </row>
    <row r="24" spans="1:3" ht="20.25" customHeight="1" thickBot="1" x14ac:dyDescent="0.25">
      <c r="A24" s="7"/>
      <c r="B24" s="5"/>
    </row>
    <row r="25" spans="1:3" s="8" customFormat="1" ht="17.25" customHeight="1" thickBot="1" x14ac:dyDescent="0.25">
      <c r="A25" s="195">
        <v>2</v>
      </c>
      <c r="B25" s="196" t="s">
        <v>243</v>
      </c>
      <c r="C25" s="186">
        <f>C26+C31+C44+C45+C46+C47+C48+C49+C50+C51</f>
        <v>126115</v>
      </c>
    </row>
    <row r="26" spans="1:3" ht="16.5" customHeight="1" x14ac:dyDescent="0.2">
      <c r="A26" s="188" t="s">
        <v>5</v>
      </c>
      <c r="B26" s="197" t="s">
        <v>173</v>
      </c>
      <c r="C26" s="189">
        <f>C27+C28+C29+C30</f>
        <v>46659</v>
      </c>
    </row>
    <row r="27" spans="1:3" ht="19.5" customHeight="1" x14ac:dyDescent="0.2">
      <c r="A27" s="3" t="s">
        <v>9</v>
      </c>
      <c r="B27" s="87" t="s">
        <v>174</v>
      </c>
      <c r="C27" s="198">
        <v>37295</v>
      </c>
    </row>
    <row r="28" spans="1:3" ht="19.5" customHeight="1" x14ac:dyDescent="0.2">
      <c r="A28" s="3" t="s">
        <v>10</v>
      </c>
      <c r="B28" s="87" t="s">
        <v>175</v>
      </c>
      <c r="C28" s="86">
        <v>8268</v>
      </c>
    </row>
    <row r="29" spans="1:3" ht="19.5" customHeight="1" x14ac:dyDescent="0.2">
      <c r="A29" s="3" t="s">
        <v>11</v>
      </c>
      <c r="B29" s="87" t="s">
        <v>176</v>
      </c>
      <c r="C29" s="86">
        <v>13</v>
      </c>
    </row>
    <row r="30" spans="1:3" ht="19.5" customHeight="1" x14ac:dyDescent="0.2">
      <c r="A30" s="3" t="s">
        <v>18</v>
      </c>
      <c r="B30" s="87" t="s">
        <v>177</v>
      </c>
      <c r="C30" s="86">
        <v>1083</v>
      </c>
    </row>
    <row r="31" spans="1:3" ht="19.5" customHeight="1" x14ac:dyDescent="0.2">
      <c r="A31" s="187" t="s">
        <v>6</v>
      </c>
      <c r="B31" s="192" t="s">
        <v>178</v>
      </c>
      <c r="C31" s="192">
        <f>C32+C33+C34+C35+C36+C37+C38+C39+C40+C41+C42+C43</f>
        <v>34199</v>
      </c>
    </row>
    <row r="32" spans="1:3" ht="18" customHeight="1" x14ac:dyDescent="0.2">
      <c r="A32" s="3" t="s">
        <v>12</v>
      </c>
      <c r="B32" s="199" t="s">
        <v>179</v>
      </c>
      <c r="C32" s="200">
        <v>9494</v>
      </c>
    </row>
    <row r="33" spans="1:3" ht="30.75" customHeight="1" x14ac:dyDescent="0.2">
      <c r="A33" s="3" t="s">
        <v>13</v>
      </c>
      <c r="B33" s="199" t="s">
        <v>180</v>
      </c>
      <c r="C33" s="86">
        <f>1174+68+38+12+28+58+41+28+68+40+28+41+61</f>
        <v>1685</v>
      </c>
    </row>
    <row r="34" spans="1:3" ht="19.5" customHeight="1" x14ac:dyDescent="0.2">
      <c r="A34" s="3" t="s">
        <v>11</v>
      </c>
      <c r="B34" s="87" t="s">
        <v>181</v>
      </c>
      <c r="C34" s="86">
        <v>10400</v>
      </c>
    </row>
    <row r="35" spans="1:3" ht="19.5" customHeight="1" x14ac:dyDescent="0.2">
      <c r="A35" s="3" t="s">
        <v>15</v>
      </c>
      <c r="B35" s="87" t="s">
        <v>182</v>
      </c>
      <c r="C35" s="86">
        <v>489</v>
      </c>
    </row>
    <row r="36" spans="1:3" ht="20.25" customHeight="1" x14ac:dyDescent="0.2">
      <c r="A36" s="3" t="s">
        <v>16</v>
      </c>
      <c r="B36" s="87" t="s">
        <v>183</v>
      </c>
      <c r="C36" s="86">
        <v>3795</v>
      </c>
    </row>
    <row r="37" spans="1:3" ht="20.25" customHeight="1" x14ac:dyDescent="0.2">
      <c r="A37" s="3" t="s">
        <v>17</v>
      </c>
      <c r="B37" s="87" t="s">
        <v>184</v>
      </c>
      <c r="C37" s="86">
        <v>1692</v>
      </c>
    </row>
    <row r="38" spans="1:3" ht="20.25" customHeight="1" x14ac:dyDescent="0.2">
      <c r="A38" s="3" t="s">
        <v>125</v>
      </c>
      <c r="B38" s="87" t="s">
        <v>185</v>
      </c>
      <c r="C38" s="86">
        <v>200</v>
      </c>
    </row>
    <row r="39" spans="1:3" ht="42" customHeight="1" x14ac:dyDescent="0.2">
      <c r="A39" s="3" t="s">
        <v>123</v>
      </c>
      <c r="B39" s="199" t="s">
        <v>186</v>
      </c>
      <c r="C39" s="86">
        <f>1421+9+62+15+68</f>
        <v>1575</v>
      </c>
    </row>
    <row r="40" spans="1:3" ht="19.5" customHeight="1" x14ac:dyDescent="0.2">
      <c r="A40" s="3" t="s">
        <v>187</v>
      </c>
      <c r="B40" s="87" t="s">
        <v>188</v>
      </c>
      <c r="C40" s="86">
        <f>336+33+8+53+12+50+8+86+12+8+140+40</f>
        <v>786</v>
      </c>
    </row>
    <row r="41" spans="1:3" ht="19.5" customHeight="1" x14ac:dyDescent="0.2">
      <c r="A41" s="3" t="s">
        <v>189</v>
      </c>
      <c r="B41" s="87" t="s">
        <v>190</v>
      </c>
      <c r="C41" s="86">
        <f>1566+202+108+7+60</f>
        <v>1943</v>
      </c>
    </row>
    <row r="42" spans="1:3" ht="20.25" customHeight="1" x14ac:dyDescent="0.2">
      <c r="A42" s="3" t="s">
        <v>191</v>
      </c>
      <c r="B42" s="199" t="s">
        <v>192</v>
      </c>
      <c r="C42" s="86">
        <v>1089</v>
      </c>
    </row>
    <row r="43" spans="1:3" ht="18.75" customHeight="1" x14ac:dyDescent="0.2">
      <c r="A43" s="3" t="s">
        <v>193</v>
      </c>
      <c r="B43" s="87" t="s">
        <v>194</v>
      </c>
      <c r="C43" s="86">
        <v>1051</v>
      </c>
    </row>
    <row r="44" spans="1:3" ht="18.75" customHeight="1" x14ac:dyDescent="0.2">
      <c r="A44" s="187" t="s">
        <v>7</v>
      </c>
      <c r="B44" s="192" t="s">
        <v>195</v>
      </c>
      <c r="C44" s="192">
        <v>3925</v>
      </c>
    </row>
    <row r="45" spans="1:3" ht="18.75" customHeight="1" x14ac:dyDescent="0.2">
      <c r="A45" s="187" t="s">
        <v>8</v>
      </c>
      <c r="B45" s="192" t="s">
        <v>196</v>
      </c>
      <c r="C45" s="192">
        <f>410+50+50</f>
        <v>510</v>
      </c>
    </row>
    <row r="46" spans="1:3" ht="18.75" customHeight="1" x14ac:dyDescent="0.2">
      <c r="A46" s="187" t="s">
        <v>197</v>
      </c>
      <c r="B46" s="187" t="s">
        <v>198</v>
      </c>
      <c r="C46" s="192">
        <v>1605</v>
      </c>
    </row>
    <row r="47" spans="1:3" ht="18.75" customHeight="1" x14ac:dyDescent="0.2">
      <c r="A47" s="187" t="s">
        <v>199</v>
      </c>
      <c r="B47" s="187" t="s">
        <v>200</v>
      </c>
      <c r="C47" s="192">
        <v>1778</v>
      </c>
    </row>
    <row r="48" spans="1:3" ht="18.75" customHeight="1" x14ac:dyDescent="0.2">
      <c r="A48" s="187" t="s">
        <v>201</v>
      </c>
      <c r="B48" s="187" t="s">
        <v>202</v>
      </c>
      <c r="C48" s="192">
        <v>2400</v>
      </c>
    </row>
    <row r="49" spans="1:3" ht="18.75" customHeight="1" x14ac:dyDescent="0.2">
      <c r="A49" s="187" t="s">
        <v>203</v>
      </c>
      <c r="B49" s="187" t="s">
        <v>204</v>
      </c>
      <c r="C49" s="192">
        <f>1805+380+380+285</f>
        <v>2850</v>
      </c>
    </row>
    <row r="50" spans="1:3" ht="19.5" customHeight="1" x14ac:dyDescent="0.2">
      <c r="A50" s="187" t="s">
        <v>205</v>
      </c>
      <c r="B50" s="187" t="s">
        <v>206</v>
      </c>
      <c r="C50" s="192">
        <v>1210</v>
      </c>
    </row>
    <row r="51" spans="1:3" ht="19.5" customHeight="1" x14ac:dyDescent="0.2">
      <c r="A51" s="187" t="s">
        <v>207</v>
      </c>
      <c r="B51" s="187" t="s">
        <v>208</v>
      </c>
      <c r="C51" s="192">
        <f>C52+C53+C54+C55+C56</f>
        <v>30979</v>
      </c>
    </row>
    <row r="52" spans="1:3" s="4" customFormat="1" ht="18.75" customHeight="1" x14ac:dyDescent="0.2">
      <c r="A52" s="3" t="s">
        <v>209</v>
      </c>
      <c r="B52" s="87" t="s">
        <v>210</v>
      </c>
      <c r="C52" s="87">
        <f>880+170</f>
        <v>1050</v>
      </c>
    </row>
    <row r="53" spans="1:3" s="4" customFormat="1" ht="20.25" customHeight="1" x14ac:dyDescent="0.2">
      <c r="A53" s="3" t="s">
        <v>211</v>
      </c>
      <c r="B53" s="199" t="s">
        <v>212</v>
      </c>
      <c r="C53" s="87">
        <v>10600</v>
      </c>
    </row>
    <row r="54" spans="1:3" s="4" customFormat="1" ht="18.75" customHeight="1" x14ac:dyDescent="0.2">
      <c r="A54" s="3" t="s">
        <v>213</v>
      </c>
      <c r="B54" s="87" t="s">
        <v>214</v>
      </c>
      <c r="C54" s="87">
        <v>18000</v>
      </c>
    </row>
    <row r="55" spans="1:3" s="4" customFormat="1" ht="18.75" customHeight="1" x14ac:dyDescent="0.2">
      <c r="A55" s="3" t="s">
        <v>215</v>
      </c>
      <c r="B55" s="87" t="s">
        <v>216</v>
      </c>
      <c r="C55" s="87">
        <v>840</v>
      </c>
    </row>
    <row r="56" spans="1:3" s="4" customFormat="1" ht="18.75" customHeight="1" x14ac:dyDescent="0.2">
      <c r="A56" s="3" t="s">
        <v>217</v>
      </c>
      <c r="B56" s="87" t="s">
        <v>220</v>
      </c>
      <c r="C56" s="87">
        <f>242+30+217</f>
        <v>489</v>
      </c>
    </row>
    <row r="58" spans="1:3" ht="17.25" customHeight="1" x14ac:dyDescent="0.2">
      <c r="B58" s="49" t="s">
        <v>218</v>
      </c>
      <c r="C58" s="86">
        <f>C4-C25</f>
        <v>-3607</v>
      </c>
    </row>
    <row r="66" spans="2:2" ht="15" x14ac:dyDescent="0.2">
      <c r="B66" s="201"/>
    </row>
    <row r="67" spans="2:2" ht="15" x14ac:dyDescent="0.2">
      <c r="B67" s="201"/>
    </row>
    <row r="68" spans="2:2" ht="15" x14ac:dyDescent="0.2">
      <c r="B68" s="201"/>
    </row>
    <row r="69" spans="2:2" ht="15" x14ac:dyDescent="0.2">
      <c r="B69" s="201"/>
    </row>
    <row r="70" spans="2:2" ht="15" x14ac:dyDescent="0.2">
      <c r="B70" s="201"/>
    </row>
    <row r="71" spans="2:2" ht="15" x14ac:dyDescent="0.2">
      <c r="B71" s="201"/>
    </row>
  </sheetData>
  <mergeCells count="2">
    <mergeCell ref="A2:B2"/>
    <mergeCell ref="A3:B3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B687A-B5F4-4D06-BCD1-9003E319FBED}">
  <dimension ref="A1:H157"/>
  <sheetViews>
    <sheetView zoomScale="91" zoomScaleNormal="91" workbookViewId="0">
      <selection activeCell="B38" sqref="B38"/>
    </sheetView>
  </sheetViews>
  <sheetFormatPr defaultRowHeight="15.75" x14ac:dyDescent="0.2"/>
  <cols>
    <col min="1" max="1" width="8" style="130" customWidth="1"/>
    <col min="2" max="2" width="83.7109375" style="128" customWidth="1"/>
    <col min="3" max="3" width="16.28515625" style="129" customWidth="1"/>
    <col min="4" max="4" width="7.7109375" style="128" customWidth="1"/>
    <col min="5" max="5" width="9.5703125" style="128" customWidth="1"/>
    <col min="6" max="16384" width="9.140625" style="128"/>
  </cols>
  <sheetData>
    <row r="1" spans="1:6" ht="48" customHeight="1" x14ac:dyDescent="0.2">
      <c r="B1" s="181"/>
    </row>
    <row r="2" spans="1:6" ht="43.5" customHeight="1" thickBot="1" x14ac:dyDescent="0.25">
      <c r="A2" s="206" t="s">
        <v>138</v>
      </c>
      <c r="B2" s="206"/>
      <c r="C2" s="206"/>
      <c r="D2" s="156"/>
    </row>
    <row r="3" spans="1:6" ht="17.25" customHeight="1" thickBot="1" x14ac:dyDescent="0.3">
      <c r="A3" s="180"/>
      <c r="B3" s="179" t="s">
        <v>20</v>
      </c>
      <c r="C3" s="178">
        <f>C6+C7+C8+C9+C10</f>
        <v>49757</v>
      </c>
      <c r="D3" s="173"/>
    </row>
    <row r="4" spans="1:6" ht="17.25" customHeight="1" thickBot="1" x14ac:dyDescent="0.3">
      <c r="A4" s="177"/>
      <c r="B4" s="176" t="s">
        <v>137</v>
      </c>
      <c r="C4" s="175">
        <f>C3*30/100</f>
        <v>14927.1</v>
      </c>
      <c r="D4" s="173"/>
    </row>
    <row r="5" spans="1:6" ht="17.25" customHeight="1" thickBot="1" x14ac:dyDescent="0.3">
      <c r="A5" s="165">
        <v>1</v>
      </c>
      <c r="B5" s="164" t="s">
        <v>136</v>
      </c>
      <c r="C5" s="174">
        <f>C3-C4</f>
        <v>34829.9</v>
      </c>
      <c r="D5" s="173"/>
    </row>
    <row r="6" spans="1:6" ht="22.5" customHeight="1" x14ac:dyDescent="0.2">
      <c r="A6" s="172" t="s">
        <v>1</v>
      </c>
      <c r="B6" s="171" t="s">
        <v>135</v>
      </c>
      <c r="C6" s="170">
        <v>28175</v>
      </c>
      <c r="D6" s="156"/>
    </row>
    <row r="7" spans="1:6" ht="20.25" customHeight="1" x14ac:dyDescent="0.2">
      <c r="A7" s="145" t="s">
        <v>2</v>
      </c>
      <c r="B7" s="155" t="s">
        <v>134</v>
      </c>
      <c r="C7" s="154">
        <v>4536</v>
      </c>
      <c r="D7" s="156"/>
      <c r="F7" s="156"/>
    </row>
    <row r="8" spans="1:6" ht="20.25" customHeight="1" x14ac:dyDescent="0.2">
      <c r="A8" s="145" t="s">
        <v>3</v>
      </c>
      <c r="B8" s="155" t="s">
        <v>22</v>
      </c>
      <c r="C8" s="154">
        <v>6955</v>
      </c>
    </row>
    <row r="9" spans="1:6" ht="19.5" customHeight="1" x14ac:dyDescent="0.2">
      <c r="A9" s="145" t="s">
        <v>4</v>
      </c>
      <c r="B9" s="155" t="s">
        <v>23</v>
      </c>
      <c r="C9" s="154">
        <v>9291</v>
      </c>
    </row>
    <row r="10" spans="1:6" ht="19.5" customHeight="1" x14ac:dyDescent="0.2">
      <c r="A10" s="169" t="s">
        <v>81</v>
      </c>
      <c r="B10" s="155" t="s">
        <v>133</v>
      </c>
      <c r="C10" s="154">
        <v>800</v>
      </c>
    </row>
    <row r="11" spans="1:6" ht="20.25" customHeight="1" thickBot="1" x14ac:dyDescent="0.3">
      <c r="A11" s="168"/>
      <c r="B11" s="167"/>
      <c r="C11" s="166"/>
    </row>
    <row r="12" spans="1:6" ht="17.25" customHeight="1" thickBot="1" x14ac:dyDescent="0.3">
      <c r="A12" s="165">
        <v>2</v>
      </c>
      <c r="B12" s="164" t="s">
        <v>24</v>
      </c>
      <c r="C12" s="163">
        <f>C14+C16+C26+C28</f>
        <v>33778.239999999998</v>
      </c>
    </row>
    <row r="13" spans="1:6" ht="17.25" customHeight="1" x14ac:dyDescent="0.25">
      <c r="A13" s="162"/>
      <c r="B13" s="161"/>
      <c r="C13" s="160"/>
    </row>
    <row r="14" spans="1:6" s="130" customFormat="1" ht="16.5" customHeight="1" x14ac:dyDescent="0.25">
      <c r="A14" s="159" t="s">
        <v>5</v>
      </c>
      <c r="B14" s="158" t="s">
        <v>25</v>
      </c>
      <c r="C14" s="147">
        <f>C15</f>
        <v>4756</v>
      </c>
    </row>
    <row r="15" spans="1:6" ht="18" customHeight="1" x14ac:dyDescent="0.2">
      <c r="A15" s="145" t="s">
        <v>9</v>
      </c>
      <c r="B15" s="150" t="s">
        <v>132</v>
      </c>
      <c r="C15" s="154">
        <f>2614+90+71+38+38+55+1850</f>
        <v>4756</v>
      </c>
    </row>
    <row r="16" spans="1:6" s="130" customFormat="1" ht="19.5" customHeight="1" x14ac:dyDescent="0.25">
      <c r="A16" s="157" t="s">
        <v>6</v>
      </c>
      <c r="B16" s="148" t="s">
        <v>26</v>
      </c>
      <c r="C16" s="147">
        <f>SUM(C17:C24)</f>
        <v>8279.24</v>
      </c>
    </row>
    <row r="17" spans="1:8" ht="16.5" customHeight="1" x14ac:dyDescent="0.2">
      <c r="A17" s="145" t="s">
        <v>12</v>
      </c>
      <c r="B17" s="150" t="s">
        <v>131</v>
      </c>
      <c r="C17" s="154">
        <v>730</v>
      </c>
    </row>
    <row r="18" spans="1:8" ht="20.25" customHeight="1" x14ac:dyDescent="0.2">
      <c r="A18" s="145" t="s">
        <v>13</v>
      </c>
      <c r="B18" s="144" t="s">
        <v>130</v>
      </c>
      <c r="C18" s="154">
        <v>2700</v>
      </c>
    </row>
    <row r="19" spans="1:8" ht="19.5" customHeight="1" x14ac:dyDescent="0.2">
      <c r="A19" s="145" t="s">
        <v>14</v>
      </c>
      <c r="B19" s="144" t="s">
        <v>129</v>
      </c>
      <c r="C19" s="154">
        <f>1409+57.86+426.48+42.54+451.45+412.49+27.53+14.18+45.01</f>
        <v>2886.54</v>
      </c>
      <c r="F19" s="156"/>
      <c r="G19" s="156"/>
      <c r="H19" s="156"/>
    </row>
    <row r="20" spans="1:8" ht="19.5" customHeight="1" x14ac:dyDescent="0.2">
      <c r="A20" s="145" t="s">
        <v>15</v>
      </c>
      <c r="B20" s="144" t="s">
        <v>128</v>
      </c>
      <c r="C20" s="154">
        <v>163</v>
      </c>
    </row>
    <row r="21" spans="1:8" ht="19.5" customHeight="1" x14ac:dyDescent="0.2">
      <c r="A21" s="145" t="s">
        <v>16</v>
      </c>
      <c r="B21" s="144" t="s">
        <v>127</v>
      </c>
      <c r="C21" s="154">
        <f>100+150</f>
        <v>250</v>
      </c>
    </row>
    <row r="22" spans="1:8" ht="19.5" customHeight="1" x14ac:dyDescent="0.2">
      <c r="A22" s="145" t="s">
        <v>17</v>
      </c>
      <c r="B22" s="155" t="s">
        <v>126</v>
      </c>
      <c r="C22" s="154">
        <f>478.7+70</f>
        <v>548.70000000000005</v>
      </c>
    </row>
    <row r="23" spans="1:8" ht="19.5" customHeight="1" x14ac:dyDescent="0.2">
      <c r="A23" s="145" t="s">
        <v>125</v>
      </c>
      <c r="B23" s="155" t="s">
        <v>124</v>
      </c>
      <c r="C23" s="154">
        <v>941</v>
      </c>
    </row>
    <row r="24" spans="1:8" ht="19.5" customHeight="1" x14ac:dyDescent="0.2">
      <c r="A24" s="145" t="s">
        <v>123</v>
      </c>
      <c r="B24" s="155" t="s">
        <v>122</v>
      </c>
      <c r="C24" s="154">
        <v>60</v>
      </c>
    </row>
    <row r="25" spans="1:8" ht="18.75" customHeight="1" x14ac:dyDescent="0.25">
      <c r="A25" s="153"/>
      <c r="B25" s="152"/>
      <c r="C25" s="151"/>
    </row>
    <row r="26" spans="1:8" s="146" customFormat="1" ht="18.75" customHeight="1" x14ac:dyDescent="0.25">
      <c r="A26" s="149" t="s">
        <v>7</v>
      </c>
      <c r="B26" s="148" t="s">
        <v>121</v>
      </c>
      <c r="C26" s="151">
        <f>C27</f>
        <v>14068</v>
      </c>
    </row>
    <row r="27" spans="1:8" s="146" customFormat="1" ht="30" customHeight="1" x14ac:dyDescent="0.25">
      <c r="A27" s="145" t="s">
        <v>36</v>
      </c>
      <c r="B27" s="150" t="s">
        <v>120</v>
      </c>
      <c r="C27" s="143">
        <f>546+13522</f>
        <v>14068</v>
      </c>
    </row>
    <row r="28" spans="1:8" s="146" customFormat="1" ht="18.75" customHeight="1" x14ac:dyDescent="0.25">
      <c r="A28" s="149" t="s">
        <v>8</v>
      </c>
      <c r="B28" s="148" t="s">
        <v>33</v>
      </c>
      <c r="C28" s="147">
        <f>SUM(C29:C31)</f>
        <v>6675</v>
      </c>
    </row>
    <row r="29" spans="1:8" ht="19.5" customHeight="1" x14ac:dyDescent="0.2">
      <c r="A29" s="145" t="s">
        <v>38</v>
      </c>
      <c r="B29" s="144" t="s">
        <v>119</v>
      </c>
      <c r="C29" s="143">
        <v>5250</v>
      </c>
    </row>
    <row r="30" spans="1:8" ht="19.5" customHeight="1" x14ac:dyDescent="0.2">
      <c r="A30" s="145" t="s">
        <v>53</v>
      </c>
      <c r="B30" s="144" t="s">
        <v>118</v>
      </c>
      <c r="C30" s="143">
        <v>450</v>
      </c>
    </row>
    <row r="31" spans="1:8" ht="19.5" customHeight="1" x14ac:dyDescent="0.2">
      <c r="A31" s="145" t="s">
        <v>54</v>
      </c>
      <c r="B31" s="144" t="s">
        <v>117</v>
      </c>
      <c r="C31" s="143">
        <f>120+58+48+60+600+89</f>
        <v>975</v>
      </c>
    </row>
    <row r="32" spans="1:8" ht="12.75" x14ac:dyDescent="0.2">
      <c r="A32" s="140"/>
      <c r="B32" s="142"/>
      <c r="C32" s="141"/>
    </row>
    <row r="33" spans="1:5" x14ac:dyDescent="0.25">
      <c r="A33" s="140"/>
      <c r="B33" s="139" t="s">
        <v>116</v>
      </c>
      <c r="C33" s="138">
        <f>C5-C12</f>
        <v>1051.6600000000035</v>
      </c>
    </row>
    <row r="34" spans="1:5" ht="15" x14ac:dyDescent="0.2">
      <c r="B34" s="136"/>
      <c r="C34" s="137"/>
    </row>
    <row r="35" spans="1:5" x14ac:dyDescent="0.2">
      <c r="B35" s="136"/>
      <c r="C35" s="135"/>
    </row>
    <row r="39" spans="1:5" x14ac:dyDescent="0.2">
      <c r="B39" s="132"/>
      <c r="C39" s="133"/>
      <c r="D39" s="132"/>
      <c r="E39" s="132"/>
    </row>
    <row r="40" spans="1:5" x14ac:dyDescent="0.2">
      <c r="B40" s="132"/>
      <c r="C40" s="133"/>
      <c r="D40" s="132"/>
      <c r="E40" s="132"/>
    </row>
    <row r="41" spans="1:5" x14ac:dyDescent="0.2">
      <c r="B41" s="132"/>
      <c r="C41" s="133"/>
      <c r="D41" s="132"/>
      <c r="E41" s="132"/>
    </row>
    <row r="42" spans="1:5" x14ac:dyDescent="0.2">
      <c r="B42" s="132"/>
      <c r="C42" s="133"/>
      <c r="D42" s="132"/>
      <c r="E42" s="132"/>
    </row>
    <row r="43" spans="1:5" x14ac:dyDescent="0.2">
      <c r="B43" s="132"/>
      <c r="C43" s="133"/>
      <c r="D43" s="132"/>
      <c r="E43" s="132"/>
    </row>
    <row r="44" spans="1:5" x14ac:dyDescent="0.2">
      <c r="B44" s="132"/>
      <c r="C44" s="133"/>
      <c r="D44" s="132"/>
      <c r="E44" s="132"/>
    </row>
    <row r="45" spans="1:5" x14ac:dyDescent="0.2">
      <c r="B45" s="132"/>
      <c r="C45" s="133"/>
      <c r="D45" s="132"/>
      <c r="E45" s="132"/>
    </row>
    <row r="46" spans="1:5" x14ac:dyDescent="0.2">
      <c r="B46" s="132"/>
      <c r="C46" s="133"/>
      <c r="D46" s="132"/>
      <c r="E46" s="132"/>
    </row>
    <row r="47" spans="1:5" x14ac:dyDescent="0.2">
      <c r="B47" s="132"/>
      <c r="C47" s="133"/>
      <c r="D47" s="132"/>
      <c r="E47" s="132"/>
    </row>
    <row r="48" spans="1:5" x14ac:dyDescent="0.2">
      <c r="B48" s="132"/>
      <c r="C48" s="133"/>
      <c r="D48" s="132"/>
      <c r="E48" s="132"/>
    </row>
    <row r="49" spans="2:5" x14ac:dyDescent="0.2">
      <c r="B49" s="132"/>
      <c r="C49" s="133"/>
      <c r="D49" s="132"/>
      <c r="E49" s="132"/>
    </row>
    <row r="50" spans="2:5" x14ac:dyDescent="0.2">
      <c r="B50" s="132"/>
      <c r="C50" s="133"/>
      <c r="D50" s="132"/>
      <c r="E50" s="132"/>
    </row>
    <row r="51" spans="2:5" x14ac:dyDescent="0.2">
      <c r="B51" s="132"/>
      <c r="C51" s="133"/>
      <c r="D51" s="132"/>
      <c r="E51" s="132"/>
    </row>
    <row r="52" spans="2:5" x14ac:dyDescent="0.2">
      <c r="B52" s="132"/>
      <c r="C52" s="133"/>
      <c r="D52" s="132"/>
      <c r="E52" s="132"/>
    </row>
    <row r="53" spans="2:5" x14ac:dyDescent="0.2">
      <c r="B53" s="132"/>
      <c r="C53" s="133"/>
      <c r="D53" s="132"/>
      <c r="E53" s="132"/>
    </row>
    <row r="54" spans="2:5" x14ac:dyDescent="0.2">
      <c r="B54" s="132"/>
      <c r="C54" s="133"/>
      <c r="D54" s="132"/>
      <c r="E54" s="132"/>
    </row>
    <row r="55" spans="2:5" x14ac:dyDescent="0.2">
      <c r="B55" s="132"/>
      <c r="C55" s="133"/>
      <c r="D55" s="132"/>
      <c r="E55" s="132"/>
    </row>
    <row r="56" spans="2:5" x14ac:dyDescent="0.2">
      <c r="B56" s="132"/>
      <c r="C56" s="133"/>
      <c r="D56" s="132"/>
      <c r="E56" s="132"/>
    </row>
    <row r="57" spans="2:5" x14ac:dyDescent="0.2">
      <c r="B57" s="132"/>
      <c r="C57" s="133"/>
      <c r="D57" s="132"/>
      <c r="E57" s="132"/>
    </row>
    <row r="58" spans="2:5" x14ac:dyDescent="0.2">
      <c r="B58" s="132"/>
      <c r="C58" s="133"/>
      <c r="D58" s="132"/>
      <c r="E58" s="132"/>
    </row>
    <row r="59" spans="2:5" x14ac:dyDescent="0.2">
      <c r="B59" s="132"/>
      <c r="C59" s="133"/>
      <c r="D59" s="132"/>
      <c r="E59" s="132"/>
    </row>
    <row r="60" spans="2:5" x14ac:dyDescent="0.2">
      <c r="B60" s="132"/>
      <c r="C60" s="133"/>
      <c r="D60" s="132"/>
      <c r="E60" s="132"/>
    </row>
    <row r="61" spans="2:5" x14ac:dyDescent="0.2">
      <c r="B61" s="132"/>
      <c r="C61" s="133"/>
      <c r="D61" s="132"/>
      <c r="E61" s="132"/>
    </row>
    <row r="62" spans="2:5" x14ac:dyDescent="0.2">
      <c r="B62" s="132"/>
      <c r="C62" s="133"/>
      <c r="D62" s="132"/>
      <c r="E62" s="132"/>
    </row>
    <row r="63" spans="2:5" x14ac:dyDescent="0.2">
      <c r="B63" s="132"/>
      <c r="C63" s="133"/>
      <c r="D63" s="132"/>
      <c r="E63" s="132"/>
    </row>
    <row r="64" spans="2:5" x14ac:dyDescent="0.2">
      <c r="B64" s="132"/>
      <c r="C64" s="133"/>
      <c r="D64" s="132"/>
      <c r="E64" s="132"/>
    </row>
    <row r="65" spans="2:5" x14ac:dyDescent="0.2">
      <c r="B65" s="132"/>
      <c r="C65" s="133"/>
      <c r="D65" s="132"/>
      <c r="E65" s="132"/>
    </row>
    <row r="66" spans="2:5" x14ac:dyDescent="0.2">
      <c r="B66" s="132"/>
      <c r="C66" s="133"/>
      <c r="D66" s="132"/>
      <c r="E66" s="132"/>
    </row>
    <row r="67" spans="2:5" x14ac:dyDescent="0.2">
      <c r="B67" s="132"/>
      <c r="C67" s="133"/>
      <c r="D67" s="132"/>
      <c r="E67" s="132"/>
    </row>
    <row r="68" spans="2:5" x14ac:dyDescent="0.2">
      <c r="B68" s="132"/>
      <c r="C68" s="133"/>
      <c r="D68" s="132"/>
      <c r="E68" s="132"/>
    </row>
    <row r="69" spans="2:5" x14ac:dyDescent="0.2">
      <c r="B69" s="132"/>
      <c r="C69" s="133"/>
      <c r="D69" s="132"/>
      <c r="E69" s="132"/>
    </row>
    <row r="70" spans="2:5" x14ac:dyDescent="0.2">
      <c r="B70" s="132"/>
      <c r="C70" s="133"/>
      <c r="D70" s="132"/>
      <c r="E70" s="132"/>
    </row>
    <row r="71" spans="2:5" x14ac:dyDescent="0.2">
      <c r="B71" s="132"/>
      <c r="C71" s="133"/>
      <c r="D71" s="132"/>
      <c r="E71" s="132"/>
    </row>
    <row r="72" spans="2:5" x14ac:dyDescent="0.2">
      <c r="B72" s="132"/>
      <c r="C72" s="133"/>
      <c r="D72" s="132"/>
      <c r="E72" s="132"/>
    </row>
    <row r="73" spans="2:5" x14ac:dyDescent="0.2">
      <c r="B73" s="132"/>
      <c r="C73" s="133"/>
      <c r="D73" s="132"/>
      <c r="E73" s="132"/>
    </row>
    <row r="74" spans="2:5" x14ac:dyDescent="0.2">
      <c r="B74" s="132"/>
      <c r="C74" s="133"/>
      <c r="D74" s="132"/>
      <c r="E74" s="132"/>
    </row>
    <row r="75" spans="2:5" x14ac:dyDescent="0.2">
      <c r="B75" s="132"/>
      <c r="C75" s="133"/>
      <c r="D75" s="132"/>
      <c r="E75" s="132"/>
    </row>
    <row r="76" spans="2:5" x14ac:dyDescent="0.2">
      <c r="B76" s="132"/>
      <c r="C76" s="133"/>
      <c r="D76" s="132"/>
      <c r="E76" s="132"/>
    </row>
    <row r="77" spans="2:5" x14ac:dyDescent="0.2">
      <c r="B77" s="132"/>
      <c r="C77" s="133"/>
      <c r="D77" s="132"/>
      <c r="E77" s="132"/>
    </row>
    <row r="78" spans="2:5" x14ac:dyDescent="0.2">
      <c r="B78" s="132"/>
      <c r="C78" s="133"/>
      <c r="D78" s="132"/>
      <c r="E78" s="132"/>
    </row>
    <row r="79" spans="2:5" x14ac:dyDescent="0.2">
      <c r="B79" s="132"/>
      <c r="C79" s="133"/>
      <c r="D79" s="132"/>
      <c r="E79" s="132"/>
    </row>
    <row r="80" spans="2:5" x14ac:dyDescent="0.2">
      <c r="B80" s="132"/>
      <c r="C80" s="133"/>
      <c r="D80" s="132"/>
      <c r="E80" s="132"/>
    </row>
    <row r="81" spans="2:5" x14ac:dyDescent="0.2">
      <c r="B81" s="132"/>
      <c r="C81" s="133"/>
      <c r="D81" s="132"/>
      <c r="E81" s="132"/>
    </row>
    <row r="82" spans="2:5" x14ac:dyDescent="0.2">
      <c r="B82" s="132"/>
      <c r="C82" s="133"/>
      <c r="D82" s="132"/>
      <c r="E82" s="132"/>
    </row>
    <row r="83" spans="2:5" x14ac:dyDescent="0.2">
      <c r="B83" s="132"/>
      <c r="C83" s="133"/>
      <c r="D83" s="132"/>
      <c r="E83" s="132"/>
    </row>
    <row r="84" spans="2:5" x14ac:dyDescent="0.2">
      <c r="B84" s="132"/>
      <c r="C84" s="133"/>
      <c r="D84" s="132"/>
      <c r="E84" s="132"/>
    </row>
    <row r="85" spans="2:5" x14ac:dyDescent="0.2">
      <c r="B85" s="132"/>
      <c r="C85" s="133"/>
      <c r="D85" s="132"/>
      <c r="E85" s="132"/>
    </row>
    <row r="86" spans="2:5" x14ac:dyDescent="0.2">
      <c r="B86" s="132"/>
      <c r="C86" s="133"/>
      <c r="D86" s="132"/>
      <c r="E86" s="132"/>
    </row>
    <row r="87" spans="2:5" x14ac:dyDescent="0.2">
      <c r="B87" s="132"/>
      <c r="C87" s="133"/>
      <c r="D87" s="132"/>
      <c r="E87" s="132"/>
    </row>
    <row r="88" spans="2:5" x14ac:dyDescent="0.2">
      <c r="B88" s="132"/>
      <c r="C88" s="133"/>
      <c r="D88" s="132"/>
      <c r="E88" s="132"/>
    </row>
    <row r="89" spans="2:5" x14ac:dyDescent="0.2">
      <c r="B89" s="132"/>
      <c r="C89" s="133"/>
      <c r="D89" s="132"/>
      <c r="E89" s="132"/>
    </row>
    <row r="90" spans="2:5" x14ac:dyDescent="0.2">
      <c r="B90" s="132"/>
      <c r="C90" s="133"/>
      <c r="D90" s="132"/>
      <c r="E90" s="132"/>
    </row>
    <row r="91" spans="2:5" x14ac:dyDescent="0.2">
      <c r="B91" s="132"/>
      <c r="C91" s="133"/>
      <c r="D91" s="132"/>
      <c r="E91" s="132"/>
    </row>
    <row r="92" spans="2:5" x14ac:dyDescent="0.2">
      <c r="B92" s="132"/>
      <c r="C92" s="133"/>
      <c r="D92" s="132"/>
      <c r="E92" s="132"/>
    </row>
    <row r="93" spans="2:5" x14ac:dyDescent="0.2">
      <c r="B93" s="132"/>
      <c r="C93" s="133"/>
      <c r="D93" s="132"/>
      <c r="E93" s="132"/>
    </row>
    <row r="94" spans="2:5" x14ac:dyDescent="0.2">
      <c r="B94" s="132"/>
      <c r="C94" s="133"/>
      <c r="D94" s="132"/>
      <c r="E94" s="132"/>
    </row>
    <row r="95" spans="2:5" x14ac:dyDescent="0.2">
      <c r="B95" s="132"/>
      <c r="C95" s="133"/>
      <c r="D95" s="132"/>
      <c r="E95" s="132"/>
    </row>
    <row r="96" spans="2:5" x14ac:dyDescent="0.2">
      <c r="B96" s="132"/>
      <c r="C96" s="133"/>
      <c r="D96" s="132"/>
      <c r="E96" s="132"/>
    </row>
    <row r="97" spans="2:5" x14ac:dyDescent="0.2">
      <c r="B97" s="132"/>
      <c r="C97" s="133"/>
      <c r="D97" s="132"/>
      <c r="E97" s="132"/>
    </row>
    <row r="98" spans="2:5" x14ac:dyDescent="0.2">
      <c r="B98" s="132"/>
      <c r="C98" s="133"/>
      <c r="D98" s="132"/>
      <c r="E98" s="132"/>
    </row>
    <row r="99" spans="2:5" x14ac:dyDescent="0.2">
      <c r="B99" s="132"/>
      <c r="C99" s="133"/>
      <c r="D99" s="132"/>
      <c r="E99" s="132"/>
    </row>
    <row r="100" spans="2:5" x14ac:dyDescent="0.2">
      <c r="B100" s="132"/>
      <c r="C100" s="133"/>
      <c r="D100" s="132"/>
      <c r="E100" s="132"/>
    </row>
    <row r="101" spans="2:5" x14ac:dyDescent="0.2">
      <c r="B101" s="132"/>
      <c r="C101" s="133"/>
      <c r="D101" s="132"/>
      <c r="E101" s="132"/>
    </row>
    <row r="102" spans="2:5" x14ac:dyDescent="0.2">
      <c r="B102" s="132"/>
      <c r="C102" s="133"/>
      <c r="D102" s="132"/>
      <c r="E102" s="132"/>
    </row>
    <row r="103" spans="2:5" x14ac:dyDescent="0.2">
      <c r="B103" s="132"/>
      <c r="C103" s="133"/>
      <c r="D103" s="132"/>
      <c r="E103" s="132"/>
    </row>
    <row r="104" spans="2:5" x14ac:dyDescent="0.2">
      <c r="B104" s="132"/>
      <c r="C104" s="133"/>
      <c r="D104" s="132"/>
      <c r="E104" s="132"/>
    </row>
    <row r="105" spans="2:5" x14ac:dyDescent="0.2">
      <c r="B105" s="132"/>
      <c r="C105" s="133"/>
      <c r="D105" s="132"/>
      <c r="E105" s="132"/>
    </row>
    <row r="106" spans="2:5" x14ac:dyDescent="0.2">
      <c r="B106" s="132"/>
      <c r="C106" s="133"/>
      <c r="D106" s="132"/>
      <c r="E106" s="132"/>
    </row>
    <row r="107" spans="2:5" x14ac:dyDescent="0.2">
      <c r="B107" s="132"/>
      <c r="C107" s="133"/>
      <c r="D107" s="132"/>
      <c r="E107" s="132"/>
    </row>
    <row r="108" spans="2:5" x14ac:dyDescent="0.2">
      <c r="B108" s="132"/>
      <c r="D108" s="132"/>
      <c r="E108" s="132"/>
    </row>
    <row r="109" spans="2:5" x14ac:dyDescent="0.2">
      <c r="B109" s="132"/>
      <c r="D109" s="132"/>
      <c r="E109" s="132"/>
    </row>
    <row r="110" spans="2:5" x14ac:dyDescent="0.2">
      <c r="B110" s="132"/>
      <c r="D110" s="132"/>
      <c r="E110" s="132"/>
    </row>
    <row r="111" spans="2:5" x14ac:dyDescent="0.2">
      <c r="B111" s="132"/>
      <c r="D111" s="132"/>
      <c r="E111" s="132"/>
    </row>
    <row r="112" spans="2:5" x14ac:dyDescent="0.2">
      <c r="D112" s="132"/>
      <c r="E112" s="132"/>
    </row>
    <row r="113" spans="4:5" x14ac:dyDescent="0.2">
      <c r="D113" s="132"/>
      <c r="E113" s="132"/>
    </row>
    <row r="114" spans="4:5" x14ac:dyDescent="0.2">
      <c r="D114" s="134"/>
      <c r="E114" s="134"/>
    </row>
    <row r="115" spans="4:5" x14ac:dyDescent="0.2">
      <c r="D115" s="132"/>
      <c r="E115" s="132"/>
    </row>
    <row r="116" spans="4:5" x14ac:dyDescent="0.2">
      <c r="D116" s="132"/>
      <c r="E116" s="132"/>
    </row>
    <row r="117" spans="4:5" x14ac:dyDescent="0.2">
      <c r="D117" s="132"/>
      <c r="E117" s="132"/>
    </row>
    <row r="118" spans="4:5" x14ac:dyDescent="0.2">
      <c r="D118" s="132"/>
      <c r="E118" s="132"/>
    </row>
    <row r="119" spans="4:5" x14ac:dyDescent="0.2">
      <c r="D119" s="132"/>
      <c r="E119" s="132"/>
    </row>
    <row r="120" spans="4:5" x14ac:dyDescent="0.2">
      <c r="D120" s="132"/>
      <c r="E120" s="132"/>
    </row>
    <row r="121" spans="4:5" x14ac:dyDescent="0.2">
      <c r="D121" s="132"/>
      <c r="E121" s="132"/>
    </row>
    <row r="122" spans="4:5" x14ac:dyDescent="0.2">
      <c r="D122" s="132"/>
      <c r="E122" s="132"/>
    </row>
    <row r="123" spans="4:5" x14ac:dyDescent="0.2">
      <c r="D123" s="132"/>
      <c r="E123" s="132"/>
    </row>
    <row r="124" spans="4:5" x14ac:dyDescent="0.2">
      <c r="D124" s="132"/>
      <c r="E124" s="132"/>
    </row>
    <row r="125" spans="4:5" x14ac:dyDescent="0.2">
      <c r="D125" s="132"/>
      <c r="E125" s="132"/>
    </row>
    <row r="126" spans="4:5" x14ac:dyDescent="0.2">
      <c r="D126" s="132"/>
      <c r="E126" s="132"/>
    </row>
    <row r="127" spans="4:5" x14ac:dyDescent="0.2">
      <c r="D127" s="132"/>
      <c r="E127" s="132"/>
    </row>
    <row r="128" spans="4:5" x14ac:dyDescent="0.2">
      <c r="D128" s="132"/>
      <c r="E128" s="132"/>
    </row>
    <row r="129" spans="2:5" x14ac:dyDescent="0.2">
      <c r="D129" s="132"/>
      <c r="E129" s="134"/>
    </row>
    <row r="130" spans="2:5" x14ac:dyDescent="0.2">
      <c r="D130" s="132"/>
      <c r="E130" s="132"/>
    </row>
    <row r="131" spans="2:5" x14ac:dyDescent="0.2">
      <c r="D131" s="132"/>
      <c r="E131" s="132"/>
    </row>
    <row r="132" spans="2:5" x14ac:dyDescent="0.2">
      <c r="C132" s="133"/>
      <c r="D132" s="132"/>
      <c r="E132" s="132"/>
    </row>
    <row r="133" spans="2:5" x14ac:dyDescent="0.2">
      <c r="C133" s="133"/>
      <c r="D133" s="132"/>
      <c r="E133" s="132"/>
    </row>
    <row r="134" spans="2:5" x14ac:dyDescent="0.2">
      <c r="C134" s="133"/>
      <c r="D134" s="132"/>
      <c r="E134" s="132"/>
    </row>
    <row r="135" spans="2:5" x14ac:dyDescent="0.2">
      <c r="B135" s="132"/>
      <c r="C135" s="133"/>
      <c r="D135" s="132"/>
      <c r="E135" s="132"/>
    </row>
    <row r="136" spans="2:5" x14ac:dyDescent="0.2">
      <c r="B136" s="132"/>
      <c r="C136" s="133"/>
      <c r="D136" s="132"/>
      <c r="E136" s="132"/>
    </row>
    <row r="137" spans="2:5" x14ac:dyDescent="0.2">
      <c r="B137" s="132"/>
      <c r="C137" s="133"/>
      <c r="D137" s="132"/>
      <c r="E137" s="132"/>
    </row>
    <row r="138" spans="2:5" x14ac:dyDescent="0.2">
      <c r="B138" s="132"/>
      <c r="C138" s="133"/>
      <c r="D138" s="132"/>
      <c r="E138" s="132"/>
    </row>
    <row r="139" spans="2:5" x14ac:dyDescent="0.2">
      <c r="B139" s="132"/>
      <c r="C139" s="133"/>
      <c r="D139" s="132"/>
      <c r="E139" s="132"/>
    </row>
    <row r="140" spans="2:5" x14ac:dyDescent="0.2">
      <c r="B140" s="132"/>
      <c r="C140" s="133"/>
      <c r="D140" s="132"/>
      <c r="E140" s="132"/>
    </row>
    <row r="141" spans="2:5" x14ac:dyDescent="0.2">
      <c r="B141" s="132"/>
      <c r="C141" s="133"/>
      <c r="D141" s="132"/>
      <c r="E141" s="132"/>
    </row>
    <row r="142" spans="2:5" x14ac:dyDescent="0.2">
      <c r="B142" s="132"/>
      <c r="C142" s="133"/>
      <c r="D142" s="132"/>
      <c r="E142" s="132"/>
    </row>
    <row r="143" spans="2:5" x14ac:dyDescent="0.2">
      <c r="B143" s="132"/>
      <c r="C143" s="133"/>
      <c r="D143" s="132"/>
      <c r="E143" s="132"/>
    </row>
    <row r="157" spans="4:5" x14ac:dyDescent="0.2">
      <c r="D157" s="131"/>
      <c r="E157" s="131"/>
    </row>
  </sheetData>
  <sheetProtection selectLockedCells="1" selectUnlockedCells="1"/>
  <mergeCells count="1">
    <mergeCell ref="A2:C2"/>
  </mergeCells>
  <pageMargins left="0.7" right="0.7" top="0.75" bottom="0.75" header="0.51180555555555551" footer="0.51180555555555551"/>
  <pageSetup paperSize="9" scale="58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D503-30B2-4B95-BD2F-DE62B5B9B490}">
  <dimension ref="A1:G160"/>
  <sheetViews>
    <sheetView zoomScale="85" zoomScaleNormal="85" workbookViewId="0">
      <selection activeCell="G5" sqref="G5"/>
    </sheetView>
  </sheetViews>
  <sheetFormatPr defaultColWidth="9.140625" defaultRowHeight="15.75" x14ac:dyDescent="0.2"/>
  <cols>
    <col min="1" max="1" width="7.140625" style="2" customWidth="1"/>
    <col min="2" max="2" width="55.7109375" style="1" customWidth="1"/>
    <col min="3" max="3" width="16.28515625" style="42" customWidth="1"/>
    <col min="4" max="16384" width="9.140625" style="1"/>
  </cols>
  <sheetData>
    <row r="1" spans="1:5" ht="48" customHeight="1" x14ac:dyDescent="0.2">
      <c r="B1" s="127"/>
    </row>
    <row r="2" spans="1:5" ht="38.25" customHeight="1" x14ac:dyDescent="0.25">
      <c r="A2" s="204" t="s">
        <v>48</v>
      </c>
      <c r="B2" s="204"/>
      <c r="C2" s="204"/>
    </row>
    <row r="3" spans="1:5" ht="30.75" customHeight="1" thickBot="1" x14ac:dyDescent="0.25">
      <c r="A3" s="207" t="s">
        <v>44</v>
      </c>
      <c r="B3" s="207"/>
      <c r="C3" s="207"/>
    </row>
    <row r="4" spans="1:5" s="6" customFormat="1" ht="17.25" customHeight="1" thickBot="1" x14ac:dyDescent="0.3">
      <c r="A4" s="12"/>
      <c r="B4" s="30" t="s">
        <v>77</v>
      </c>
      <c r="C4" s="270">
        <f>C7+C8</f>
        <v>12446</v>
      </c>
      <c r="E4" s="95"/>
    </row>
    <row r="5" spans="1:5" s="6" customFormat="1" ht="17.25" customHeight="1" thickBot="1" x14ac:dyDescent="0.3">
      <c r="A5" s="12"/>
      <c r="B5" s="14" t="s">
        <v>139</v>
      </c>
      <c r="C5" s="282">
        <f>C4*30/100</f>
        <v>3733.8</v>
      </c>
    </row>
    <row r="6" spans="1:5" s="6" customFormat="1" ht="17.25" customHeight="1" thickBot="1" x14ac:dyDescent="0.3">
      <c r="A6" s="53">
        <v>1</v>
      </c>
      <c r="B6" s="54" t="s">
        <v>46</v>
      </c>
      <c r="C6" s="272">
        <f>C4-C5+C9+C10+C11+C12+C13+C14</f>
        <v>12102.2</v>
      </c>
    </row>
    <row r="7" spans="1:5" ht="20.25" customHeight="1" x14ac:dyDescent="0.25">
      <c r="A7" s="13" t="s">
        <v>1</v>
      </c>
      <c r="B7" s="14" t="s">
        <v>42</v>
      </c>
      <c r="C7" s="273">
        <v>11422</v>
      </c>
    </row>
    <row r="8" spans="1:5" ht="20.25" customHeight="1" x14ac:dyDescent="0.25">
      <c r="A8" s="15" t="s">
        <v>2</v>
      </c>
      <c r="B8" s="16" t="s">
        <v>21</v>
      </c>
      <c r="C8" s="274">
        <v>1024</v>
      </c>
      <c r="E8" s="51"/>
    </row>
    <row r="9" spans="1:5" ht="20.25" customHeight="1" x14ac:dyDescent="0.25">
      <c r="A9" s="15" t="s">
        <v>3</v>
      </c>
      <c r="B9" s="16" t="s">
        <v>22</v>
      </c>
      <c r="C9" s="274">
        <v>900</v>
      </c>
    </row>
    <row r="10" spans="1:5" ht="19.5" customHeight="1" x14ac:dyDescent="0.25">
      <c r="A10" s="15" t="s">
        <v>4</v>
      </c>
      <c r="B10" s="16" t="s">
        <v>23</v>
      </c>
      <c r="C10" s="274">
        <v>0</v>
      </c>
    </row>
    <row r="11" spans="1:5" ht="19.5" customHeight="1" x14ac:dyDescent="0.25">
      <c r="A11" s="94" t="s">
        <v>81</v>
      </c>
      <c r="B11" s="16" t="s">
        <v>49</v>
      </c>
      <c r="C11" s="274">
        <v>500</v>
      </c>
    </row>
    <row r="12" spans="1:5" ht="20.25" customHeight="1" x14ac:dyDescent="0.25">
      <c r="A12" s="15" t="s">
        <v>43</v>
      </c>
      <c r="B12" s="17" t="s">
        <v>50</v>
      </c>
      <c r="C12" s="274">
        <v>1210</v>
      </c>
    </row>
    <row r="13" spans="1:5" ht="20.25" customHeight="1" x14ac:dyDescent="0.25">
      <c r="A13" s="15" t="s">
        <v>64</v>
      </c>
      <c r="B13" s="17" t="s">
        <v>73</v>
      </c>
      <c r="C13" s="274">
        <v>320</v>
      </c>
    </row>
    <row r="14" spans="1:5" ht="20.25" customHeight="1" x14ac:dyDescent="0.25">
      <c r="A14" s="15" t="s">
        <v>228</v>
      </c>
      <c r="B14" s="17" t="s">
        <v>80</v>
      </c>
      <c r="C14" s="274">
        <v>460</v>
      </c>
    </row>
    <row r="15" spans="1:5" ht="20.25" customHeight="1" thickBot="1" x14ac:dyDescent="0.3">
      <c r="A15" s="7"/>
      <c r="B15" s="5"/>
      <c r="C15" s="275"/>
    </row>
    <row r="16" spans="1:5" s="8" customFormat="1" ht="17.25" customHeight="1" thickBot="1" x14ac:dyDescent="0.3">
      <c r="A16" s="56">
        <v>2</v>
      </c>
      <c r="B16" s="57" t="s">
        <v>24</v>
      </c>
      <c r="C16" s="276">
        <f>C18+C21+C31</f>
        <v>9565</v>
      </c>
    </row>
    <row r="17" spans="1:3" s="8" customFormat="1" ht="17.25" customHeight="1" x14ac:dyDescent="0.25">
      <c r="A17" s="52"/>
      <c r="B17" s="39"/>
      <c r="C17" s="274"/>
    </row>
    <row r="18" spans="1:3" s="19" customFormat="1" ht="16.5" customHeight="1" x14ac:dyDescent="0.25">
      <c r="A18" s="18" t="s">
        <v>5</v>
      </c>
      <c r="B18" s="32" t="s">
        <v>25</v>
      </c>
      <c r="C18" s="274">
        <f>C19+C20</f>
        <v>129</v>
      </c>
    </row>
    <row r="19" spans="1:3" ht="19.5" customHeight="1" x14ac:dyDescent="0.2">
      <c r="A19" s="3" t="s">
        <v>9</v>
      </c>
      <c r="B19" s="33" t="s">
        <v>221</v>
      </c>
      <c r="C19" s="277">
        <v>42</v>
      </c>
    </row>
    <row r="20" spans="1:3" ht="19.5" customHeight="1" x14ac:dyDescent="0.25">
      <c r="A20" s="3" t="s">
        <v>10</v>
      </c>
      <c r="B20" s="21" t="s">
        <v>65</v>
      </c>
      <c r="C20" s="274">
        <v>87</v>
      </c>
    </row>
    <row r="21" spans="1:3" s="19" customFormat="1" ht="19.5" customHeight="1" x14ac:dyDescent="0.25">
      <c r="A21" s="22" t="s">
        <v>6</v>
      </c>
      <c r="B21" s="34" t="s">
        <v>26</v>
      </c>
      <c r="C21" s="274">
        <f>C22+C23+C25</f>
        <v>3288</v>
      </c>
    </row>
    <row r="22" spans="1:3" ht="16.5" customHeight="1" x14ac:dyDescent="0.25">
      <c r="A22" s="24" t="s">
        <v>12</v>
      </c>
      <c r="B22" s="35" t="s">
        <v>27</v>
      </c>
      <c r="C22" s="274">
        <v>0</v>
      </c>
    </row>
    <row r="23" spans="1:3" ht="20.25" customHeight="1" x14ac:dyDescent="0.25">
      <c r="A23" s="24" t="s">
        <v>13</v>
      </c>
      <c r="B23" s="36" t="s">
        <v>28</v>
      </c>
      <c r="C23" s="274">
        <v>1000</v>
      </c>
    </row>
    <row r="24" spans="1:3" ht="19.5" customHeight="1" x14ac:dyDescent="0.2">
      <c r="A24" s="25" t="s">
        <v>29</v>
      </c>
      <c r="B24" s="37" t="s">
        <v>222</v>
      </c>
      <c r="C24" s="277">
        <v>1000</v>
      </c>
    </row>
    <row r="25" spans="1:3" ht="19.5" customHeight="1" x14ac:dyDescent="0.25">
      <c r="A25" s="24" t="s">
        <v>17</v>
      </c>
      <c r="B25" s="36" t="s">
        <v>33</v>
      </c>
      <c r="C25" s="274">
        <f>C26+C27+C28+C29</f>
        <v>2288</v>
      </c>
    </row>
    <row r="26" spans="1:3" ht="23.25" customHeight="1" x14ac:dyDescent="0.2">
      <c r="A26" s="25" t="s">
        <v>34</v>
      </c>
      <c r="B26" s="45" t="s">
        <v>223</v>
      </c>
      <c r="C26" s="277">
        <f>36+50</f>
        <v>86</v>
      </c>
    </row>
    <row r="27" spans="1:3" ht="19.5" customHeight="1" x14ac:dyDescent="0.2">
      <c r="A27" s="25" t="s">
        <v>40</v>
      </c>
      <c r="B27" s="37" t="s">
        <v>224</v>
      </c>
      <c r="C27" s="277">
        <f>1150+300</f>
        <v>1450</v>
      </c>
    </row>
    <row r="28" spans="1:3" ht="19.5" customHeight="1" x14ac:dyDescent="0.2">
      <c r="A28" s="25" t="s">
        <v>41</v>
      </c>
      <c r="B28" s="37" t="s">
        <v>72</v>
      </c>
      <c r="C28" s="277">
        <v>201</v>
      </c>
    </row>
    <row r="29" spans="1:3" ht="19.5" customHeight="1" x14ac:dyDescent="0.2">
      <c r="A29" s="25" t="s">
        <v>45</v>
      </c>
      <c r="B29" s="37" t="s">
        <v>225</v>
      </c>
      <c r="C29" s="277">
        <v>551</v>
      </c>
    </row>
    <row r="30" spans="1:3" ht="18.75" customHeight="1" x14ac:dyDescent="0.25">
      <c r="A30" s="20"/>
      <c r="B30" s="21"/>
      <c r="C30" s="274"/>
    </row>
    <row r="31" spans="1:3" s="27" customFormat="1" ht="18.75" customHeight="1" x14ac:dyDescent="0.25">
      <c r="A31" s="22" t="s">
        <v>7</v>
      </c>
      <c r="B31" s="34" t="s">
        <v>35</v>
      </c>
      <c r="C31" s="274">
        <f>C32+C33</f>
        <v>6148</v>
      </c>
    </row>
    <row r="32" spans="1:3" s="27" customFormat="1" ht="18.75" customHeight="1" x14ac:dyDescent="0.25">
      <c r="A32" s="25" t="s">
        <v>37</v>
      </c>
      <c r="B32" s="37" t="s">
        <v>82</v>
      </c>
      <c r="C32" s="277">
        <f>600+2988+2100</f>
        <v>5688</v>
      </c>
    </row>
    <row r="33" spans="1:7" s="27" customFormat="1" ht="18.75" customHeight="1" x14ac:dyDescent="0.25">
      <c r="A33" s="25" t="s">
        <v>37</v>
      </c>
      <c r="B33" s="37" t="s">
        <v>83</v>
      </c>
      <c r="C33" s="277">
        <v>460</v>
      </c>
    </row>
    <row r="34" spans="1:7" ht="18.75" customHeight="1" x14ac:dyDescent="0.2">
      <c r="A34" s="20"/>
      <c r="B34" s="21"/>
      <c r="C34" s="283"/>
    </row>
    <row r="35" spans="1:7" ht="12.75" x14ac:dyDescent="0.2">
      <c r="A35" s="60"/>
      <c r="B35" s="61"/>
      <c r="C35" s="280" t="s">
        <v>47</v>
      </c>
    </row>
    <row r="36" spans="1:7" ht="12.75" x14ac:dyDescent="0.2">
      <c r="B36" s="10" t="s">
        <v>227</v>
      </c>
      <c r="C36" s="281">
        <f>C6-C16</f>
        <v>2537.2000000000007</v>
      </c>
    </row>
    <row r="37" spans="1:7" ht="15" x14ac:dyDescent="0.2">
      <c r="B37" s="10"/>
      <c r="C37" s="59"/>
    </row>
    <row r="38" spans="1:7" x14ac:dyDescent="0.2">
      <c r="B38" s="10"/>
      <c r="C38" s="43"/>
    </row>
    <row r="42" spans="1:7" x14ac:dyDescent="0.2">
      <c r="B42"/>
      <c r="D42"/>
      <c r="E42"/>
      <c r="F42"/>
      <c r="G42"/>
    </row>
    <row r="43" spans="1:7" x14ac:dyDescent="0.2">
      <c r="B43"/>
      <c r="D43"/>
      <c r="E43"/>
      <c r="F43"/>
      <c r="G43"/>
    </row>
    <row r="44" spans="1:7" x14ac:dyDescent="0.2">
      <c r="B44"/>
      <c r="D44"/>
      <c r="E44"/>
      <c r="F44"/>
      <c r="G44"/>
    </row>
    <row r="45" spans="1:7" x14ac:dyDescent="0.2">
      <c r="B45"/>
      <c r="D45"/>
      <c r="E45"/>
      <c r="F45"/>
      <c r="G45"/>
    </row>
    <row r="46" spans="1:7" x14ac:dyDescent="0.2">
      <c r="B46"/>
      <c r="D46"/>
      <c r="E46"/>
      <c r="F46"/>
      <c r="G46"/>
    </row>
    <row r="47" spans="1:7" x14ac:dyDescent="0.2">
      <c r="B47"/>
      <c r="D47"/>
      <c r="E47"/>
      <c r="F47"/>
      <c r="G47"/>
    </row>
    <row r="48" spans="1:7" x14ac:dyDescent="0.2">
      <c r="B48"/>
      <c r="D48"/>
      <c r="E48"/>
      <c r="F48"/>
      <c r="G48"/>
    </row>
    <row r="49" spans="2:7" x14ac:dyDescent="0.2">
      <c r="B49"/>
      <c r="D49"/>
      <c r="E49"/>
      <c r="F49"/>
      <c r="G49"/>
    </row>
    <row r="50" spans="2:7" x14ac:dyDescent="0.2">
      <c r="B50"/>
      <c r="D50"/>
      <c r="E50"/>
      <c r="F50"/>
      <c r="G50"/>
    </row>
    <row r="51" spans="2:7" x14ac:dyDescent="0.2">
      <c r="B51"/>
      <c r="D51"/>
      <c r="E51"/>
      <c r="F51"/>
      <c r="G51"/>
    </row>
    <row r="52" spans="2:7" x14ac:dyDescent="0.2">
      <c r="B52"/>
      <c r="D52"/>
      <c r="E52"/>
      <c r="F52"/>
      <c r="G52"/>
    </row>
    <row r="53" spans="2:7" x14ac:dyDescent="0.2">
      <c r="B53"/>
      <c r="D53"/>
      <c r="E53"/>
      <c r="F53"/>
      <c r="G53"/>
    </row>
    <row r="54" spans="2:7" x14ac:dyDescent="0.2">
      <c r="B54"/>
      <c r="D54"/>
      <c r="E54"/>
      <c r="F54"/>
      <c r="G54"/>
    </row>
    <row r="55" spans="2:7" x14ac:dyDescent="0.2">
      <c r="B55"/>
      <c r="D55"/>
      <c r="E55"/>
      <c r="F55"/>
      <c r="G55"/>
    </row>
    <row r="56" spans="2:7" x14ac:dyDescent="0.2">
      <c r="B56"/>
      <c r="D56"/>
      <c r="E56"/>
      <c r="F56"/>
      <c r="G56"/>
    </row>
    <row r="57" spans="2:7" x14ac:dyDescent="0.2">
      <c r="B57"/>
      <c r="D57"/>
      <c r="E57"/>
      <c r="F57"/>
      <c r="G57"/>
    </row>
    <row r="58" spans="2:7" x14ac:dyDescent="0.2">
      <c r="B58"/>
      <c r="D58"/>
      <c r="E58"/>
      <c r="F58"/>
      <c r="G58"/>
    </row>
    <row r="59" spans="2:7" x14ac:dyDescent="0.2">
      <c r="B59"/>
      <c r="D59"/>
      <c r="E59"/>
      <c r="F59"/>
      <c r="G59"/>
    </row>
    <row r="60" spans="2:7" x14ac:dyDescent="0.2">
      <c r="B60"/>
      <c r="D60"/>
      <c r="E60"/>
      <c r="F60"/>
      <c r="G60"/>
    </row>
    <row r="61" spans="2:7" x14ac:dyDescent="0.2">
      <c r="B61"/>
      <c r="D61"/>
      <c r="E61"/>
      <c r="F61"/>
      <c r="G61"/>
    </row>
    <row r="62" spans="2:7" x14ac:dyDescent="0.2">
      <c r="B62"/>
      <c r="D62"/>
      <c r="E62"/>
      <c r="F62"/>
      <c r="G62"/>
    </row>
    <row r="63" spans="2:7" x14ac:dyDescent="0.2">
      <c r="B63"/>
      <c r="D63"/>
      <c r="E63"/>
      <c r="F63"/>
      <c r="G63"/>
    </row>
    <row r="64" spans="2:7" x14ac:dyDescent="0.2">
      <c r="B64"/>
      <c r="D64"/>
      <c r="E64"/>
      <c r="F64"/>
      <c r="G64"/>
    </row>
    <row r="65" spans="2:7" x14ac:dyDescent="0.2">
      <c r="B65"/>
      <c r="D65"/>
      <c r="E65"/>
      <c r="F65"/>
      <c r="G65"/>
    </row>
    <row r="66" spans="2:7" x14ac:dyDescent="0.2">
      <c r="B66"/>
      <c r="D66"/>
      <c r="E66"/>
      <c r="F66"/>
      <c r="G66"/>
    </row>
    <row r="67" spans="2:7" x14ac:dyDescent="0.2">
      <c r="B67"/>
      <c r="D67"/>
      <c r="E67"/>
      <c r="F67"/>
      <c r="G67"/>
    </row>
    <row r="68" spans="2:7" x14ac:dyDescent="0.2">
      <c r="B68"/>
      <c r="D68"/>
      <c r="E68"/>
      <c r="F68"/>
      <c r="G68"/>
    </row>
    <row r="69" spans="2:7" x14ac:dyDescent="0.2">
      <c r="B69"/>
      <c r="D69"/>
      <c r="E69"/>
      <c r="F69"/>
      <c r="G69"/>
    </row>
    <row r="70" spans="2:7" x14ac:dyDescent="0.2">
      <c r="B70"/>
      <c r="D70"/>
      <c r="E70"/>
      <c r="F70"/>
      <c r="G70"/>
    </row>
    <row r="71" spans="2:7" x14ac:dyDescent="0.2">
      <c r="B71"/>
      <c r="D71"/>
      <c r="E71"/>
      <c r="F71"/>
      <c r="G71"/>
    </row>
    <row r="72" spans="2:7" x14ac:dyDescent="0.2">
      <c r="B72"/>
      <c r="D72"/>
      <c r="E72"/>
      <c r="F72"/>
      <c r="G72"/>
    </row>
    <row r="73" spans="2:7" x14ac:dyDescent="0.2">
      <c r="B73"/>
      <c r="D73"/>
      <c r="E73"/>
      <c r="F73"/>
      <c r="G73"/>
    </row>
    <row r="74" spans="2:7" x14ac:dyDescent="0.2">
      <c r="B74"/>
      <c r="D74"/>
      <c r="E74"/>
      <c r="F74"/>
      <c r="G74"/>
    </row>
    <row r="75" spans="2:7" x14ac:dyDescent="0.2">
      <c r="B75"/>
      <c r="D75"/>
      <c r="E75"/>
      <c r="F75"/>
      <c r="G75"/>
    </row>
    <row r="76" spans="2:7" x14ac:dyDescent="0.2">
      <c r="B76"/>
      <c r="D76"/>
      <c r="E76"/>
      <c r="F76"/>
      <c r="G76"/>
    </row>
    <row r="77" spans="2:7" x14ac:dyDescent="0.2">
      <c r="B77"/>
      <c r="D77"/>
      <c r="E77"/>
      <c r="F77"/>
      <c r="G77"/>
    </row>
    <row r="78" spans="2:7" x14ac:dyDescent="0.2">
      <c r="B78"/>
      <c r="D78"/>
      <c r="E78"/>
      <c r="F78"/>
      <c r="G78"/>
    </row>
    <row r="79" spans="2:7" x14ac:dyDescent="0.2">
      <c r="B79"/>
      <c r="D79"/>
      <c r="E79"/>
      <c r="F79"/>
      <c r="G79"/>
    </row>
    <row r="80" spans="2:7" x14ac:dyDescent="0.2">
      <c r="B80"/>
      <c r="C80" s="44"/>
      <c r="D80"/>
      <c r="E80"/>
      <c r="F80"/>
      <c r="G80"/>
    </row>
    <row r="81" spans="2:7" x14ac:dyDescent="0.2">
      <c r="B81"/>
      <c r="C81" s="44"/>
      <c r="D81"/>
      <c r="E81"/>
      <c r="F81"/>
      <c r="G81"/>
    </row>
    <row r="82" spans="2:7" x14ac:dyDescent="0.2">
      <c r="B82"/>
      <c r="C82" s="44"/>
      <c r="D82"/>
      <c r="E82"/>
      <c r="F82"/>
      <c r="G82"/>
    </row>
    <row r="83" spans="2:7" x14ac:dyDescent="0.2">
      <c r="B83"/>
      <c r="C83" s="44"/>
      <c r="D83"/>
      <c r="E83"/>
      <c r="F83"/>
      <c r="G83"/>
    </row>
    <row r="84" spans="2:7" x14ac:dyDescent="0.2">
      <c r="B84"/>
      <c r="C84" s="44"/>
      <c r="D84"/>
      <c r="E84"/>
      <c r="F84"/>
      <c r="G84"/>
    </row>
    <row r="85" spans="2:7" x14ac:dyDescent="0.2">
      <c r="B85"/>
      <c r="C85" s="44"/>
      <c r="D85"/>
      <c r="E85"/>
      <c r="F85"/>
      <c r="G85"/>
    </row>
    <row r="86" spans="2:7" x14ac:dyDescent="0.2">
      <c r="B86"/>
      <c r="C86" s="44"/>
      <c r="D86"/>
      <c r="E86"/>
      <c r="F86"/>
      <c r="G86"/>
    </row>
    <row r="87" spans="2:7" x14ac:dyDescent="0.2">
      <c r="B87"/>
      <c r="C87" s="44"/>
      <c r="D87"/>
      <c r="E87"/>
      <c r="F87"/>
      <c r="G87"/>
    </row>
    <row r="88" spans="2:7" x14ac:dyDescent="0.2">
      <c r="B88"/>
      <c r="C88" s="44"/>
      <c r="D88"/>
      <c r="E88"/>
      <c r="F88"/>
      <c r="G88"/>
    </row>
    <row r="89" spans="2:7" x14ac:dyDescent="0.2">
      <c r="B89"/>
      <c r="C89" s="44"/>
      <c r="D89"/>
      <c r="E89"/>
      <c r="F89"/>
      <c r="G89"/>
    </row>
    <row r="90" spans="2:7" x14ac:dyDescent="0.2">
      <c r="B90"/>
      <c r="C90" s="44"/>
      <c r="D90"/>
      <c r="E90"/>
      <c r="F90"/>
      <c r="G90"/>
    </row>
    <row r="91" spans="2:7" x14ac:dyDescent="0.2">
      <c r="B91"/>
      <c r="C91" s="44"/>
      <c r="D91"/>
      <c r="E91"/>
      <c r="F91"/>
      <c r="G91"/>
    </row>
    <row r="92" spans="2:7" x14ac:dyDescent="0.2">
      <c r="B92"/>
      <c r="C92" s="44"/>
      <c r="D92"/>
      <c r="E92"/>
      <c r="F92"/>
      <c r="G92"/>
    </row>
    <row r="93" spans="2:7" x14ac:dyDescent="0.2">
      <c r="B93"/>
      <c r="C93" s="44"/>
      <c r="D93"/>
      <c r="E93"/>
      <c r="F93"/>
      <c r="G93"/>
    </row>
    <row r="94" spans="2:7" x14ac:dyDescent="0.2">
      <c r="B94"/>
      <c r="C94" s="44"/>
      <c r="D94"/>
      <c r="E94"/>
      <c r="F94"/>
      <c r="G94"/>
    </row>
    <row r="95" spans="2:7" x14ac:dyDescent="0.2">
      <c r="B95"/>
      <c r="C95" s="44"/>
      <c r="D95"/>
      <c r="E95"/>
      <c r="F95"/>
      <c r="G95"/>
    </row>
    <row r="96" spans="2:7" x14ac:dyDescent="0.2">
      <c r="B96"/>
      <c r="C96" s="44"/>
      <c r="D96"/>
      <c r="E96"/>
      <c r="F96"/>
      <c r="G96"/>
    </row>
    <row r="97" spans="2:7" x14ac:dyDescent="0.2">
      <c r="B97"/>
      <c r="C97" s="44"/>
      <c r="D97"/>
      <c r="E97"/>
      <c r="F97"/>
      <c r="G97"/>
    </row>
    <row r="98" spans="2:7" x14ac:dyDescent="0.2">
      <c r="B98"/>
      <c r="C98" s="44"/>
      <c r="D98"/>
      <c r="E98"/>
      <c r="F98"/>
      <c r="G98"/>
    </row>
    <row r="99" spans="2:7" x14ac:dyDescent="0.2">
      <c r="B99"/>
      <c r="C99" s="44"/>
      <c r="D99"/>
      <c r="E99"/>
      <c r="F99"/>
      <c r="G99"/>
    </row>
    <row r="100" spans="2:7" x14ac:dyDescent="0.2">
      <c r="B100"/>
      <c r="C100" s="44"/>
      <c r="D100"/>
      <c r="E100"/>
      <c r="F100"/>
      <c r="G100"/>
    </row>
    <row r="101" spans="2:7" x14ac:dyDescent="0.2">
      <c r="B101"/>
      <c r="C101" s="44"/>
      <c r="D101"/>
      <c r="E101"/>
      <c r="F101"/>
      <c r="G101"/>
    </row>
    <row r="102" spans="2:7" x14ac:dyDescent="0.2">
      <c r="B102"/>
      <c r="C102" s="44"/>
      <c r="D102"/>
      <c r="E102"/>
      <c r="F102"/>
      <c r="G102"/>
    </row>
    <row r="103" spans="2:7" x14ac:dyDescent="0.2">
      <c r="B103"/>
      <c r="C103" s="44"/>
      <c r="D103"/>
      <c r="E103"/>
      <c r="F103"/>
      <c r="G103"/>
    </row>
    <row r="104" spans="2:7" x14ac:dyDescent="0.2">
      <c r="B104"/>
      <c r="C104" s="44"/>
      <c r="D104"/>
      <c r="E104"/>
      <c r="F104"/>
      <c r="G104"/>
    </row>
    <row r="105" spans="2:7" x14ac:dyDescent="0.2">
      <c r="B105"/>
      <c r="C105" s="44"/>
      <c r="D105"/>
      <c r="E105"/>
      <c r="F105"/>
      <c r="G105"/>
    </row>
    <row r="106" spans="2:7" x14ac:dyDescent="0.2">
      <c r="B106"/>
      <c r="C106" s="44"/>
      <c r="D106"/>
      <c r="E106"/>
      <c r="F106"/>
      <c r="G106"/>
    </row>
    <row r="107" spans="2:7" x14ac:dyDescent="0.2">
      <c r="B107"/>
      <c r="C107" s="44"/>
      <c r="D107"/>
      <c r="E107"/>
      <c r="F107"/>
      <c r="G107"/>
    </row>
    <row r="108" spans="2:7" x14ac:dyDescent="0.2">
      <c r="B108"/>
      <c r="C108" s="44"/>
      <c r="D108"/>
      <c r="E108"/>
      <c r="F108"/>
      <c r="G108"/>
    </row>
    <row r="109" spans="2:7" x14ac:dyDescent="0.2">
      <c r="B109"/>
      <c r="C109" s="44"/>
      <c r="D109"/>
      <c r="E109"/>
      <c r="F109"/>
      <c r="G109"/>
    </row>
    <row r="110" spans="2:7" x14ac:dyDescent="0.2">
      <c r="B110"/>
      <c r="C110" s="44"/>
      <c r="D110"/>
      <c r="E110"/>
      <c r="F110"/>
      <c r="G110"/>
    </row>
    <row r="111" spans="2:7" x14ac:dyDescent="0.2">
      <c r="B111"/>
      <c r="D111"/>
      <c r="E111"/>
      <c r="F111"/>
      <c r="G111"/>
    </row>
    <row r="112" spans="2:7" x14ac:dyDescent="0.2">
      <c r="B112"/>
      <c r="D112"/>
      <c r="E112"/>
      <c r="F112"/>
      <c r="G112"/>
    </row>
    <row r="113" spans="2:7" x14ac:dyDescent="0.2">
      <c r="B113"/>
      <c r="D113"/>
      <c r="E113"/>
      <c r="F113"/>
      <c r="G113"/>
    </row>
    <row r="114" spans="2:7" x14ac:dyDescent="0.2">
      <c r="B114"/>
      <c r="D114"/>
      <c r="E114"/>
      <c r="F114"/>
      <c r="G114"/>
    </row>
    <row r="115" spans="2:7" x14ac:dyDescent="0.2">
      <c r="D115"/>
      <c r="E115"/>
      <c r="F115"/>
      <c r="G115"/>
    </row>
    <row r="116" spans="2:7" x14ac:dyDescent="0.2">
      <c r="D116"/>
      <c r="E116"/>
      <c r="F116"/>
      <c r="G116"/>
    </row>
    <row r="117" spans="2:7" x14ac:dyDescent="0.2">
      <c r="D117" s="28"/>
      <c r="E117" s="28"/>
      <c r="F117"/>
      <c r="G117"/>
    </row>
    <row r="118" spans="2:7" x14ac:dyDescent="0.2">
      <c r="D118"/>
      <c r="E118"/>
      <c r="F118"/>
      <c r="G118"/>
    </row>
    <row r="119" spans="2:7" x14ac:dyDescent="0.2">
      <c r="D119"/>
      <c r="E119"/>
      <c r="F119"/>
      <c r="G119"/>
    </row>
    <row r="120" spans="2:7" x14ac:dyDescent="0.2">
      <c r="D120"/>
      <c r="E120"/>
      <c r="F120"/>
      <c r="G120"/>
    </row>
    <row r="121" spans="2:7" x14ac:dyDescent="0.2">
      <c r="D121"/>
      <c r="E121"/>
      <c r="F121"/>
      <c r="G121"/>
    </row>
    <row r="122" spans="2:7" x14ac:dyDescent="0.2">
      <c r="D122"/>
      <c r="E122"/>
      <c r="F122"/>
      <c r="G122"/>
    </row>
    <row r="123" spans="2:7" x14ac:dyDescent="0.2">
      <c r="D123"/>
      <c r="E123"/>
      <c r="F123"/>
      <c r="G123"/>
    </row>
    <row r="124" spans="2:7" x14ac:dyDescent="0.2">
      <c r="D124"/>
      <c r="E124"/>
      <c r="F124"/>
      <c r="G124"/>
    </row>
    <row r="125" spans="2:7" x14ac:dyDescent="0.2">
      <c r="D125"/>
      <c r="E125"/>
      <c r="F125"/>
      <c r="G125"/>
    </row>
    <row r="126" spans="2:7" x14ac:dyDescent="0.2">
      <c r="D126"/>
      <c r="E126"/>
      <c r="F126"/>
      <c r="G126"/>
    </row>
    <row r="127" spans="2:7" x14ac:dyDescent="0.2">
      <c r="D127"/>
      <c r="E127"/>
      <c r="F127"/>
      <c r="G127"/>
    </row>
    <row r="128" spans="2:7" x14ac:dyDescent="0.2">
      <c r="D128"/>
      <c r="E128"/>
      <c r="F128"/>
      <c r="G128"/>
    </row>
    <row r="129" spans="2:7" x14ac:dyDescent="0.2">
      <c r="D129"/>
      <c r="E129"/>
      <c r="F129"/>
      <c r="G129"/>
    </row>
    <row r="130" spans="2:7" x14ac:dyDescent="0.2">
      <c r="D130"/>
      <c r="E130"/>
      <c r="F130"/>
      <c r="G130"/>
    </row>
    <row r="131" spans="2:7" x14ac:dyDescent="0.2">
      <c r="D131"/>
      <c r="E131"/>
      <c r="F131"/>
      <c r="G131"/>
    </row>
    <row r="132" spans="2:7" x14ac:dyDescent="0.2">
      <c r="D132" s="28"/>
      <c r="E132"/>
      <c r="F132"/>
      <c r="G132"/>
    </row>
    <row r="133" spans="2:7" x14ac:dyDescent="0.2">
      <c r="D133"/>
      <c r="E133"/>
      <c r="F133"/>
      <c r="G133"/>
    </row>
    <row r="134" spans="2:7" x14ac:dyDescent="0.2">
      <c r="D134"/>
      <c r="E134"/>
      <c r="F134"/>
      <c r="G134"/>
    </row>
    <row r="135" spans="2:7" x14ac:dyDescent="0.2">
      <c r="C135" s="44"/>
      <c r="D135"/>
      <c r="E135"/>
      <c r="F135"/>
      <c r="G135"/>
    </row>
    <row r="136" spans="2:7" x14ac:dyDescent="0.2">
      <c r="C136" s="44"/>
      <c r="D136"/>
      <c r="E136"/>
      <c r="F136"/>
      <c r="G136"/>
    </row>
    <row r="137" spans="2:7" x14ac:dyDescent="0.2">
      <c r="C137" s="44"/>
      <c r="D137"/>
      <c r="E137"/>
      <c r="F137"/>
      <c r="G137"/>
    </row>
    <row r="138" spans="2:7" x14ac:dyDescent="0.2">
      <c r="B138"/>
      <c r="C138" s="44"/>
      <c r="D138"/>
      <c r="E138"/>
      <c r="F138"/>
      <c r="G138"/>
    </row>
    <row r="139" spans="2:7" x14ac:dyDescent="0.2">
      <c r="B139"/>
      <c r="C139" s="44"/>
      <c r="D139"/>
      <c r="E139"/>
      <c r="F139"/>
      <c r="G139"/>
    </row>
    <row r="140" spans="2:7" x14ac:dyDescent="0.2">
      <c r="B140"/>
      <c r="C140" s="44"/>
      <c r="D140"/>
      <c r="E140"/>
      <c r="F140"/>
      <c r="G140"/>
    </row>
    <row r="141" spans="2:7" x14ac:dyDescent="0.2">
      <c r="B141"/>
      <c r="C141" s="44"/>
      <c r="D141"/>
      <c r="E141"/>
      <c r="F141"/>
      <c r="G141"/>
    </row>
    <row r="142" spans="2:7" x14ac:dyDescent="0.2">
      <c r="B142"/>
      <c r="C142" s="44"/>
      <c r="D142"/>
      <c r="E142"/>
      <c r="F142"/>
      <c r="G142"/>
    </row>
    <row r="143" spans="2:7" x14ac:dyDescent="0.2">
      <c r="B143"/>
      <c r="C143" s="44"/>
      <c r="D143"/>
      <c r="E143"/>
      <c r="F143"/>
      <c r="G143"/>
    </row>
    <row r="144" spans="2:7" x14ac:dyDescent="0.2">
      <c r="B144"/>
      <c r="C144" s="44"/>
      <c r="D144"/>
      <c r="E144"/>
      <c r="F144"/>
      <c r="G144"/>
    </row>
    <row r="145" spans="2:7" x14ac:dyDescent="0.2">
      <c r="B145"/>
      <c r="C145" s="44"/>
      <c r="D145"/>
      <c r="E145"/>
      <c r="F145"/>
      <c r="G145"/>
    </row>
    <row r="146" spans="2:7" x14ac:dyDescent="0.2">
      <c r="B146"/>
      <c r="C146" s="44"/>
      <c r="D146"/>
      <c r="E146"/>
      <c r="F146"/>
      <c r="G146"/>
    </row>
    <row r="160" spans="2:7" x14ac:dyDescent="0.2">
      <c r="D160" s="29"/>
    </row>
  </sheetData>
  <mergeCells count="2">
    <mergeCell ref="A2:C2"/>
    <mergeCell ref="A3:C3"/>
  </mergeCells>
  <pageMargins left="0.7" right="0.7" top="0.75" bottom="0.75" header="0.3" footer="0.3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3"/>
  <sheetViews>
    <sheetView zoomScale="85" zoomScaleNormal="85" workbookViewId="0">
      <selection activeCell="H9" sqref="H9"/>
    </sheetView>
  </sheetViews>
  <sheetFormatPr defaultColWidth="9.140625" defaultRowHeight="15.75" x14ac:dyDescent="0.2"/>
  <cols>
    <col min="1" max="1" width="7.140625" style="2" customWidth="1"/>
    <col min="2" max="2" width="58.42578125" style="1" customWidth="1"/>
    <col min="3" max="3" width="18.42578125" style="42" customWidth="1"/>
    <col min="4" max="16384" width="9.140625" style="1"/>
  </cols>
  <sheetData>
    <row r="1" spans="1:3" ht="48" customHeight="1" x14ac:dyDescent="0.2">
      <c r="B1" s="203"/>
    </row>
    <row r="2" spans="1:3" ht="27" customHeight="1" x14ac:dyDescent="0.25">
      <c r="A2" s="204" t="s">
        <v>55</v>
      </c>
      <c r="B2" s="204"/>
      <c r="C2" s="204"/>
    </row>
    <row r="3" spans="1:3" ht="26.25" customHeight="1" thickBot="1" x14ac:dyDescent="0.25">
      <c r="A3" s="207" t="s">
        <v>44</v>
      </c>
      <c r="B3" s="207"/>
      <c r="C3" s="207"/>
    </row>
    <row r="4" spans="1:3" s="6" customFormat="1" ht="17.25" customHeight="1" thickBot="1" x14ac:dyDescent="0.3">
      <c r="A4" s="12"/>
      <c r="B4" s="30" t="s">
        <v>20</v>
      </c>
      <c r="C4" s="270">
        <f>C7+C11</f>
        <v>1569</v>
      </c>
    </row>
    <row r="5" spans="1:3" s="6" customFormat="1" ht="17.25" customHeight="1" thickBot="1" x14ac:dyDescent="0.3">
      <c r="A5" s="12"/>
      <c r="B5" s="16" t="s">
        <v>229</v>
      </c>
      <c r="C5" s="282">
        <f>C4*30/100</f>
        <v>470.7</v>
      </c>
    </row>
    <row r="6" spans="1:3" s="6" customFormat="1" ht="17.25" customHeight="1" thickBot="1" x14ac:dyDescent="0.3">
      <c r="A6" s="53">
        <v>1</v>
      </c>
      <c r="B6" s="54" t="s">
        <v>46</v>
      </c>
      <c r="C6" s="272">
        <f>C4-C5</f>
        <v>1098.3</v>
      </c>
    </row>
    <row r="7" spans="1:3" ht="20.25" customHeight="1" x14ac:dyDescent="0.25">
      <c r="A7" s="13" t="s">
        <v>1</v>
      </c>
      <c r="B7" s="14" t="s">
        <v>42</v>
      </c>
      <c r="C7" s="273">
        <v>1539</v>
      </c>
    </row>
    <row r="8" spans="1:3" ht="20.25" customHeight="1" x14ac:dyDescent="0.25">
      <c r="A8" s="15" t="s">
        <v>2</v>
      </c>
      <c r="B8" s="16" t="s">
        <v>21</v>
      </c>
      <c r="C8" s="274">
        <v>0</v>
      </c>
    </row>
    <row r="9" spans="1:3" ht="20.25" customHeight="1" x14ac:dyDescent="0.25">
      <c r="A9" s="15" t="s">
        <v>3</v>
      </c>
      <c r="B9" s="16" t="s">
        <v>22</v>
      </c>
      <c r="C9" s="274">
        <v>0</v>
      </c>
    </row>
    <row r="10" spans="1:3" ht="19.5" customHeight="1" x14ac:dyDescent="0.25">
      <c r="A10" s="15" t="s">
        <v>4</v>
      </c>
      <c r="B10" s="16" t="s">
        <v>23</v>
      </c>
      <c r="C10" s="274">
        <v>0</v>
      </c>
    </row>
    <row r="11" spans="1:3" ht="19.5" customHeight="1" x14ac:dyDescent="0.25">
      <c r="A11" s="94" t="s">
        <v>81</v>
      </c>
      <c r="B11" s="16" t="s">
        <v>226</v>
      </c>
      <c r="C11" s="274">
        <v>30</v>
      </c>
    </row>
    <row r="12" spans="1:3" ht="20.25" customHeight="1" thickBot="1" x14ac:dyDescent="0.3">
      <c r="A12" s="7"/>
      <c r="B12" s="5"/>
      <c r="C12" s="275"/>
    </row>
    <row r="13" spans="1:3" s="8" customFormat="1" ht="17.25" customHeight="1" thickBot="1" x14ac:dyDescent="0.3">
      <c r="A13" s="56">
        <v>2</v>
      </c>
      <c r="B13" s="57" t="s">
        <v>24</v>
      </c>
      <c r="C13" s="276">
        <f>C15+C20+C27+C30</f>
        <v>1242</v>
      </c>
    </row>
    <row r="14" spans="1:3" s="8" customFormat="1" ht="17.25" customHeight="1" x14ac:dyDescent="0.25">
      <c r="A14" s="52"/>
      <c r="B14" s="39"/>
      <c r="C14" s="274"/>
    </row>
    <row r="15" spans="1:3" s="19" customFormat="1" ht="16.5" customHeight="1" x14ac:dyDescent="0.25">
      <c r="A15" s="18" t="s">
        <v>5</v>
      </c>
      <c r="B15" s="32" t="s">
        <v>25</v>
      </c>
      <c r="C15" s="274">
        <f>C16+C17+C18</f>
        <v>110</v>
      </c>
    </row>
    <row r="16" spans="1:3" ht="35.25" customHeight="1" x14ac:dyDescent="0.2">
      <c r="A16" s="3" t="s">
        <v>9</v>
      </c>
      <c r="B16" s="41" t="s">
        <v>51</v>
      </c>
      <c r="C16" s="277">
        <v>0</v>
      </c>
    </row>
    <row r="17" spans="1:6" ht="19.5" customHeight="1" x14ac:dyDescent="0.2">
      <c r="A17" s="3" t="s">
        <v>10</v>
      </c>
      <c r="B17" s="33" t="s">
        <v>56</v>
      </c>
      <c r="C17" s="277">
        <v>110</v>
      </c>
    </row>
    <row r="18" spans="1:6" ht="19.5" customHeight="1" x14ac:dyDescent="0.2">
      <c r="A18" s="3" t="s">
        <v>39</v>
      </c>
      <c r="B18" s="33" t="s">
        <v>52</v>
      </c>
      <c r="C18" s="279">
        <v>0</v>
      </c>
    </row>
    <row r="19" spans="1:6" ht="19.5" customHeight="1" x14ac:dyDescent="0.25">
      <c r="A19" s="20"/>
      <c r="B19" s="21"/>
      <c r="C19" s="274"/>
    </row>
    <row r="20" spans="1:6" s="19" customFormat="1" ht="19.5" customHeight="1" x14ac:dyDescent="0.25">
      <c r="A20" s="22" t="s">
        <v>6</v>
      </c>
      <c r="B20" s="34" t="s">
        <v>26</v>
      </c>
      <c r="C20" s="274">
        <f>C21+C22</f>
        <v>60</v>
      </c>
    </row>
    <row r="21" spans="1:6" ht="16.5" customHeight="1" x14ac:dyDescent="0.25">
      <c r="A21" s="24" t="s">
        <v>12</v>
      </c>
      <c r="B21" s="35" t="s">
        <v>27</v>
      </c>
      <c r="C21" s="274">
        <v>60</v>
      </c>
    </row>
    <row r="22" spans="1:6" ht="20.25" customHeight="1" x14ac:dyDescent="0.25">
      <c r="A22" s="24" t="s">
        <v>13</v>
      </c>
      <c r="B22" s="36" t="s">
        <v>28</v>
      </c>
      <c r="C22" s="274">
        <v>0</v>
      </c>
    </row>
    <row r="23" spans="1:6" ht="19.5" customHeight="1" x14ac:dyDescent="0.25">
      <c r="A23" s="24" t="s">
        <v>15</v>
      </c>
      <c r="B23" s="36" t="s">
        <v>19</v>
      </c>
      <c r="C23" s="278">
        <v>0</v>
      </c>
      <c r="D23" s="11"/>
      <c r="E23" s="11"/>
      <c r="F23" s="11"/>
    </row>
    <row r="24" spans="1:6" ht="19.5" customHeight="1" x14ac:dyDescent="0.25">
      <c r="A24" s="24" t="s">
        <v>16</v>
      </c>
      <c r="B24" s="36" t="s">
        <v>32</v>
      </c>
      <c r="C24" s="278">
        <v>0</v>
      </c>
    </row>
    <row r="25" spans="1:6" ht="19.5" customHeight="1" x14ac:dyDescent="0.25">
      <c r="A25" s="24" t="s">
        <v>17</v>
      </c>
      <c r="B25" s="36" t="s">
        <v>33</v>
      </c>
      <c r="C25" s="278">
        <v>0</v>
      </c>
    </row>
    <row r="26" spans="1:6" ht="18.75" customHeight="1" x14ac:dyDescent="0.25">
      <c r="A26" s="20"/>
      <c r="B26" s="21"/>
      <c r="C26" s="278"/>
    </row>
    <row r="27" spans="1:6" s="27" customFormat="1" ht="18.75" customHeight="1" x14ac:dyDescent="0.25">
      <c r="A27" s="22" t="s">
        <v>7</v>
      </c>
      <c r="B27" s="34" t="s">
        <v>35</v>
      </c>
      <c r="C27" s="278">
        <f>C28+C29</f>
        <v>1072</v>
      </c>
    </row>
    <row r="28" spans="1:6" s="27" customFormat="1" ht="18.75" customHeight="1" x14ac:dyDescent="0.25">
      <c r="A28" s="25" t="s">
        <v>36</v>
      </c>
      <c r="B28" s="37" t="s">
        <v>19</v>
      </c>
      <c r="C28" s="279">
        <v>1000</v>
      </c>
    </row>
    <row r="29" spans="1:6" s="27" customFormat="1" ht="18.75" customHeight="1" x14ac:dyDescent="0.25">
      <c r="A29" s="25" t="s">
        <v>37</v>
      </c>
      <c r="B29" s="37" t="s">
        <v>57</v>
      </c>
      <c r="C29" s="279">
        <v>72</v>
      </c>
    </row>
    <row r="30" spans="1:6" s="27" customFormat="1" ht="18.75" customHeight="1" x14ac:dyDescent="0.25">
      <c r="A30" s="22" t="s">
        <v>8</v>
      </c>
      <c r="B30" s="34" t="s">
        <v>33</v>
      </c>
      <c r="C30" s="278">
        <v>0</v>
      </c>
    </row>
    <row r="31" spans="1:6" ht="19.5" customHeight="1" x14ac:dyDescent="0.25">
      <c r="A31" s="25" t="s">
        <v>54</v>
      </c>
      <c r="B31" s="37"/>
      <c r="C31" s="274"/>
    </row>
    <row r="32" spans="1:6" ht="18.75" customHeight="1" x14ac:dyDescent="0.2">
      <c r="A32" s="20"/>
      <c r="B32" s="21"/>
      <c r="C32" s="283"/>
    </row>
    <row r="33" spans="1:3" ht="12.75" x14ac:dyDescent="0.2">
      <c r="A33" s="60"/>
      <c r="B33" s="61"/>
      <c r="C33" s="280" t="s">
        <v>47</v>
      </c>
    </row>
    <row r="34" spans="1:3" ht="12.75" x14ac:dyDescent="0.2">
      <c r="B34" s="10" t="s">
        <v>116</v>
      </c>
      <c r="C34" s="281">
        <f>C6-C13</f>
        <v>-143.70000000000005</v>
      </c>
    </row>
    <row r="35" spans="1:3" x14ac:dyDescent="0.2">
      <c r="B35" s="10"/>
      <c r="C35" s="43"/>
    </row>
    <row r="39" spans="1:3" x14ac:dyDescent="0.2">
      <c r="B39"/>
      <c r="C39" s="44"/>
    </row>
    <row r="40" spans="1:3" x14ac:dyDescent="0.2">
      <c r="B40"/>
      <c r="C40" s="44"/>
    </row>
    <row r="41" spans="1:3" x14ac:dyDescent="0.2">
      <c r="B41"/>
      <c r="C41" s="44"/>
    </row>
    <row r="42" spans="1:3" x14ac:dyDescent="0.2">
      <c r="B42"/>
      <c r="C42" s="44"/>
    </row>
    <row r="43" spans="1:3" x14ac:dyDescent="0.2">
      <c r="B43"/>
      <c r="C43" s="44"/>
    </row>
    <row r="44" spans="1:3" x14ac:dyDescent="0.2">
      <c r="B44"/>
      <c r="C44" s="44"/>
    </row>
    <row r="45" spans="1:3" x14ac:dyDescent="0.2">
      <c r="B45"/>
      <c r="C45" s="44"/>
    </row>
    <row r="46" spans="1:3" x14ac:dyDescent="0.2">
      <c r="B46"/>
      <c r="C46" s="44"/>
    </row>
    <row r="47" spans="1:3" x14ac:dyDescent="0.2">
      <c r="B47"/>
      <c r="C47" s="44"/>
    </row>
    <row r="48" spans="1:3" x14ac:dyDescent="0.2">
      <c r="B48"/>
      <c r="C48" s="44"/>
    </row>
    <row r="49" spans="2:3" x14ac:dyDescent="0.2">
      <c r="B49"/>
      <c r="C49" s="44"/>
    </row>
    <row r="50" spans="2:3" x14ac:dyDescent="0.2">
      <c r="B50"/>
      <c r="C50" s="44"/>
    </row>
    <row r="51" spans="2:3" x14ac:dyDescent="0.2">
      <c r="B51"/>
      <c r="C51" s="44"/>
    </row>
    <row r="52" spans="2:3" x14ac:dyDescent="0.2">
      <c r="B52"/>
      <c r="C52" s="44"/>
    </row>
    <row r="53" spans="2:3" x14ac:dyDescent="0.2">
      <c r="B53"/>
      <c r="C53" s="44"/>
    </row>
    <row r="54" spans="2:3" x14ac:dyDescent="0.2">
      <c r="B54"/>
      <c r="C54" s="44"/>
    </row>
    <row r="55" spans="2:3" x14ac:dyDescent="0.2">
      <c r="B55"/>
      <c r="C55" s="44"/>
    </row>
    <row r="56" spans="2:3" x14ac:dyDescent="0.2">
      <c r="B56"/>
      <c r="C56" s="44"/>
    </row>
    <row r="57" spans="2:3" x14ac:dyDescent="0.2">
      <c r="B57"/>
      <c r="C57" s="44"/>
    </row>
    <row r="58" spans="2:3" x14ac:dyDescent="0.2">
      <c r="B58"/>
      <c r="C58" s="44"/>
    </row>
    <row r="59" spans="2:3" x14ac:dyDescent="0.2">
      <c r="B59"/>
      <c r="C59" s="44"/>
    </row>
    <row r="60" spans="2:3" x14ac:dyDescent="0.2">
      <c r="B60"/>
      <c r="C60" s="44"/>
    </row>
    <row r="61" spans="2:3" x14ac:dyDescent="0.2">
      <c r="B61"/>
      <c r="C61" s="44"/>
    </row>
    <row r="62" spans="2:3" x14ac:dyDescent="0.2">
      <c r="B62"/>
      <c r="C62" s="44"/>
    </row>
    <row r="63" spans="2:3" x14ac:dyDescent="0.2">
      <c r="B63"/>
      <c r="C63" s="44"/>
    </row>
    <row r="64" spans="2:3" x14ac:dyDescent="0.2">
      <c r="B64"/>
      <c r="C64" s="44"/>
    </row>
    <row r="65" spans="2:3" x14ac:dyDescent="0.2">
      <c r="B65"/>
      <c r="C65" s="44"/>
    </row>
    <row r="66" spans="2:3" x14ac:dyDescent="0.2">
      <c r="B66"/>
      <c r="C66" s="44"/>
    </row>
    <row r="67" spans="2:3" x14ac:dyDescent="0.2">
      <c r="B67"/>
      <c r="C67" s="44"/>
    </row>
    <row r="68" spans="2:3" x14ac:dyDescent="0.2">
      <c r="B68"/>
      <c r="C68" s="44"/>
    </row>
    <row r="69" spans="2:3" x14ac:dyDescent="0.2">
      <c r="B69"/>
      <c r="C69" s="44"/>
    </row>
    <row r="70" spans="2:3" x14ac:dyDescent="0.2">
      <c r="B70"/>
      <c r="C70" s="44"/>
    </row>
    <row r="71" spans="2:3" x14ac:dyDescent="0.2">
      <c r="B71"/>
      <c r="C71" s="44"/>
    </row>
    <row r="72" spans="2:3" x14ac:dyDescent="0.2">
      <c r="B72"/>
      <c r="C72" s="44"/>
    </row>
    <row r="73" spans="2:3" x14ac:dyDescent="0.2">
      <c r="B73"/>
      <c r="C73" s="44"/>
    </row>
    <row r="74" spans="2:3" x14ac:dyDescent="0.2">
      <c r="B74"/>
      <c r="C74" s="44"/>
    </row>
    <row r="75" spans="2:3" x14ac:dyDescent="0.2">
      <c r="B75"/>
      <c r="C75" s="44"/>
    </row>
    <row r="76" spans="2:3" x14ac:dyDescent="0.2">
      <c r="B76"/>
      <c r="C76" s="44"/>
    </row>
    <row r="77" spans="2:3" x14ac:dyDescent="0.2">
      <c r="B77"/>
      <c r="C77" s="44"/>
    </row>
    <row r="78" spans="2:3" x14ac:dyDescent="0.2">
      <c r="B78"/>
      <c r="C78" s="44"/>
    </row>
    <row r="79" spans="2:3" x14ac:dyDescent="0.2">
      <c r="B79"/>
      <c r="C79" s="44"/>
    </row>
    <row r="80" spans="2:3" x14ac:dyDescent="0.2">
      <c r="B80"/>
      <c r="C80" s="44"/>
    </row>
    <row r="81" spans="2:3" x14ac:dyDescent="0.2">
      <c r="B81"/>
      <c r="C81" s="44"/>
    </row>
    <row r="82" spans="2:3" x14ac:dyDescent="0.2">
      <c r="B82"/>
      <c r="C82" s="44"/>
    </row>
    <row r="83" spans="2:3" x14ac:dyDescent="0.2">
      <c r="B83"/>
      <c r="C83" s="44"/>
    </row>
    <row r="84" spans="2:3" x14ac:dyDescent="0.2">
      <c r="B84"/>
      <c r="C84" s="44"/>
    </row>
    <row r="85" spans="2:3" x14ac:dyDescent="0.2">
      <c r="B85"/>
      <c r="C85" s="44"/>
    </row>
    <row r="86" spans="2:3" x14ac:dyDescent="0.2">
      <c r="B86"/>
      <c r="C86" s="44"/>
    </row>
    <row r="87" spans="2:3" x14ac:dyDescent="0.2">
      <c r="B87"/>
      <c r="C87" s="44"/>
    </row>
    <row r="88" spans="2:3" x14ac:dyDescent="0.2">
      <c r="B88"/>
      <c r="C88" s="44"/>
    </row>
    <row r="89" spans="2:3" x14ac:dyDescent="0.2">
      <c r="B89"/>
      <c r="C89" s="44"/>
    </row>
    <row r="90" spans="2:3" x14ac:dyDescent="0.2">
      <c r="B90"/>
      <c r="C90" s="44"/>
    </row>
    <row r="91" spans="2:3" x14ac:dyDescent="0.2">
      <c r="B91"/>
      <c r="C91" s="44"/>
    </row>
    <row r="92" spans="2:3" x14ac:dyDescent="0.2">
      <c r="B92"/>
      <c r="C92" s="44"/>
    </row>
    <row r="93" spans="2:3" x14ac:dyDescent="0.2">
      <c r="B93"/>
      <c r="C93" s="44"/>
    </row>
    <row r="94" spans="2:3" x14ac:dyDescent="0.2">
      <c r="B94"/>
      <c r="C94" s="44"/>
    </row>
    <row r="95" spans="2:3" x14ac:dyDescent="0.2">
      <c r="B95"/>
      <c r="C95" s="44"/>
    </row>
    <row r="96" spans="2:3" x14ac:dyDescent="0.2">
      <c r="B96"/>
      <c r="C96" s="44"/>
    </row>
    <row r="97" spans="2:3" x14ac:dyDescent="0.2">
      <c r="B97"/>
      <c r="C97" s="44"/>
    </row>
    <row r="98" spans="2:3" x14ac:dyDescent="0.2">
      <c r="B98"/>
      <c r="C98" s="44"/>
    </row>
    <row r="99" spans="2:3" x14ac:dyDescent="0.2">
      <c r="B99"/>
      <c r="C99" s="44"/>
    </row>
    <row r="100" spans="2:3" x14ac:dyDescent="0.2">
      <c r="B100"/>
      <c r="C100" s="44"/>
    </row>
    <row r="101" spans="2:3" x14ac:dyDescent="0.2">
      <c r="B101"/>
      <c r="C101" s="44"/>
    </row>
    <row r="102" spans="2:3" x14ac:dyDescent="0.2">
      <c r="B102"/>
      <c r="C102" s="44"/>
    </row>
    <row r="103" spans="2:3" x14ac:dyDescent="0.2">
      <c r="B103"/>
      <c r="C103" s="44"/>
    </row>
    <row r="104" spans="2:3" x14ac:dyDescent="0.2">
      <c r="B104"/>
      <c r="C104" s="44"/>
    </row>
    <row r="105" spans="2:3" x14ac:dyDescent="0.2">
      <c r="B105"/>
      <c r="C105" s="44"/>
    </row>
    <row r="106" spans="2:3" x14ac:dyDescent="0.2">
      <c r="B106"/>
      <c r="C106" s="44"/>
    </row>
    <row r="107" spans="2:3" x14ac:dyDescent="0.2">
      <c r="B107"/>
      <c r="C107" s="44"/>
    </row>
    <row r="108" spans="2:3" x14ac:dyDescent="0.2">
      <c r="B108"/>
    </row>
    <row r="109" spans="2:3" x14ac:dyDescent="0.2">
      <c r="B109"/>
    </row>
    <row r="110" spans="2:3" x14ac:dyDescent="0.2">
      <c r="B110"/>
    </row>
    <row r="111" spans="2:3" x14ac:dyDescent="0.2">
      <c r="B111"/>
    </row>
    <row r="132" spans="2:3" x14ac:dyDescent="0.2">
      <c r="C132" s="44"/>
    </row>
    <row r="133" spans="2:3" x14ac:dyDescent="0.2">
      <c r="C133" s="44"/>
    </row>
    <row r="134" spans="2:3" x14ac:dyDescent="0.2">
      <c r="C134" s="44"/>
    </row>
    <row r="135" spans="2:3" x14ac:dyDescent="0.2">
      <c r="B135"/>
      <c r="C135" s="44"/>
    </row>
    <row r="136" spans="2:3" x14ac:dyDescent="0.2">
      <c r="B136"/>
      <c r="C136" s="44"/>
    </row>
    <row r="137" spans="2:3" x14ac:dyDescent="0.2">
      <c r="B137"/>
      <c r="C137" s="44"/>
    </row>
    <row r="138" spans="2:3" x14ac:dyDescent="0.2">
      <c r="B138"/>
      <c r="C138" s="44"/>
    </row>
    <row r="139" spans="2:3" x14ac:dyDescent="0.2">
      <c r="B139"/>
      <c r="C139" s="44"/>
    </row>
    <row r="140" spans="2:3" x14ac:dyDescent="0.2">
      <c r="B140"/>
      <c r="C140" s="44"/>
    </row>
    <row r="141" spans="2:3" x14ac:dyDescent="0.2">
      <c r="B141"/>
      <c r="C141" s="44"/>
    </row>
    <row r="142" spans="2:3" x14ac:dyDescent="0.2">
      <c r="B142"/>
      <c r="C142" s="44"/>
    </row>
    <row r="143" spans="2:3" x14ac:dyDescent="0.2">
      <c r="B143"/>
      <c r="C143" s="44"/>
    </row>
  </sheetData>
  <mergeCells count="2">
    <mergeCell ref="A2:C2"/>
    <mergeCell ref="A3:C3"/>
  </mergeCells>
  <pageMargins left="0.7" right="0.7" top="0.75" bottom="0.75" header="0.3" footer="0.3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52"/>
  <sheetViews>
    <sheetView zoomScale="85" zoomScaleNormal="85" workbookViewId="0">
      <selection activeCell="G12" sqref="G12"/>
    </sheetView>
  </sheetViews>
  <sheetFormatPr defaultColWidth="9.140625" defaultRowHeight="15.75" x14ac:dyDescent="0.2"/>
  <cols>
    <col min="1" max="1" width="7.140625" style="2" customWidth="1"/>
    <col min="2" max="2" width="55.7109375" style="1" customWidth="1"/>
    <col min="3" max="3" width="16.28515625" style="42" customWidth="1"/>
    <col min="4" max="4" width="11.42578125" style="1" customWidth="1"/>
    <col min="5" max="5" width="7.7109375" style="1" customWidth="1"/>
    <col min="6" max="16384" width="9.140625" style="1"/>
  </cols>
  <sheetData>
    <row r="1" spans="1:5" ht="48" customHeight="1" x14ac:dyDescent="0.2">
      <c r="B1" s="203"/>
    </row>
    <row r="2" spans="1:5" ht="21.75" customHeight="1" x14ac:dyDescent="0.25">
      <c r="A2" s="204" t="s">
        <v>60</v>
      </c>
      <c r="B2" s="204"/>
      <c r="C2" s="204"/>
    </row>
    <row r="3" spans="1:5" ht="26.25" customHeight="1" thickBot="1" x14ac:dyDescent="0.25">
      <c r="A3" s="207" t="s">
        <v>44</v>
      </c>
      <c r="B3" s="207"/>
      <c r="C3" s="207"/>
      <c r="D3" s="46"/>
      <c r="E3" s="11"/>
    </row>
    <row r="4" spans="1:5" s="6" customFormat="1" ht="17.25" customHeight="1" thickBot="1" x14ac:dyDescent="0.3">
      <c r="A4" s="12"/>
      <c r="B4" s="30" t="s">
        <v>20</v>
      </c>
      <c r="C4" s="270">
        <f>C7+C8</f>
        <v>350</v>
      </c>
      <c r="E4" s="47"/>
    </row>
    <row r="5" spans="1:5" s="6" customFormat="1" ht="17.25" customHeight="1" thickBot="1" x14ac:dyDescent="0.3">
      <c r="A5" s="12"/>
      <c r="B5" s="16" t="s">
        <v>230</v>
      </c>
      <c r="C5" s="271">
        <f>C4*30/100</f>
        <v>105</v>
      </c>
      <c r="E5" s="47"/>
    </row>
    <row r="6" spans="1:5" s="6" customFormat="1" ht="17.25" customHeight="1" thickBot="1" x14ac:dyDescent="0.3">
      <c r="A6" s="53">
        <v>1</v>
      </c>
      <c r="B6" s="54" t="s">
        <v>46</v>
      </c>
      <c r="C6" s="272">
        <f>C4-C5</f>
        <v>245</v>
      </c>
      <c r="E6" s="47"/>
    </row>
    <row r="7" spans="1:5" ht="20.25" customHeight="1" x14ac:dyDescent="0.25">
      <c r="A7" s="13" t="s">
        <v>1</v>
      </c>
      <c r="B7" s="14" t="s">
        <v>42</v>
      </c>
      <c r="C7" s="273">
        <v>350</v>
      </c>
      <c r="E7" s="11"/>
    </row>
    <row r="8" spans="1:5" ht="20.25" customHeight="1" x14ac:dyDescent="0.25">
      <c r="A8" s="15" t="s">
        <v>2</v>
      </c>
      <c r="B8" s="16" t="s">
        <v>21</v>
      </c>
      <c r="C8" s="274">
        <v>0</v>
      </c>
      <c r="E8" s="11"/>
    </row>
    <row r="9" spans="1:5" ht="20.25" customHeight="1" x14ac:dyDescent="0.25">
      <c r="A9" s="15" t="s">
        <v>3</v>
      </c>
      <c r="B9" s="16" t="s">
        <v>22</v>
      </c>
      <c r="C9" s="274">
        <v>0</v>
      </c>
    </row>
    <row r="10" spans="1:5" ht="19.5" customHeight="1" x14ac:dyDescent="0.25">
      <c r="A10" s="15" t="s">
        <v>4</v>
      </c>
      <c r="B10" s="16" t="s">
        <v>23</v>
      </c>
      <c r="C10" s="274">
        <v>0</v>
      </c>
    </row>
    <row r="11" spans="1:5" ht="19.5" customHeight="1" x14ac:dyDescent="0.25">
      <c r="A11" s="15">
        <v>1.5</v>
      </c>
      <c r="B11" s="16" t="s">
        <v>0</v>
      </c>
      <c r="C11" s="274">
        <v>0</v>
      </c>
    </row>
    <row r="12" spans="1:5" ht="20.25" customHeight="1" thickBot="1" x14ac:dyDescent="0.3">
      <c r="A12" s="7"/>
      <c r="B12" s="5"/>
      <c r="C12" s="275"/>
    </row>
    <row r="13" spans="1:5" s="8" customFormat="1" ht="17.25" customHeight="1" thickBot="1" x14ac:dyDescent="0.3">
      <c r="A13" s="56">
        <v>2</v>
      </c>
      <c r="B13" s="57" t="s">
        <v>24</v>
      </c>
      <c r="C13" s="276">
        <f>C17</f>
        <v>378</v>
      </c>
      <c r="D13" s="1"/>
    </row>
    <row r="14" spans="1:5" s="8" customFormat="1" ht="17.25" customHeight="1" x14ac:dyDescent="0.25">
      <c r="A14" s="52"/>
      <c r="B14" s="39"/>
      <c r="C14" s="274"/>
      <c r="D14" s="1"/>
    </row>
    <row r="15" spans="1:5" s="19" customFormat="1" ht="16.5" customHeight="1" x14ac:dyDescent="0.25">
      <c r="A15" s="18" t="s">
        <v>5</v>
      </c>
      <c r="B15" s="32" t="s">
        <v>25</v>
      </c>
      <c r="C15" s="274">
        <v>0</v>
      </c>
      <c r="D15" s="40"/>
    </row>
    <row r="16" spans="1:5" ht="19.5" customHeight="1" x14ac:dyDescent="0.25">
      <c r="A16" s="20"/>
      <c r="B16" s="21"/>
      <c r="C16" s="274"/>
      <c r="D16" s="50"/>
    </row>
    <row r="17" spans="1:13" s="19" customFormat="1" ht="19.5" customHeight="1" x14ac:dyDescent="0.25">
      <c r="A17" s="22" t="s">
        <v>6</v>
      </c>
      <c r="B17" s="34" t="s">
        <v>26</v>
      </c>
      <c r="C17" s="274">
        <f>C18+C21</f>
        <v>378</v>
      </c>
    </row>
    <row r="18" spans="1:13" ht="16.5" customHeight="1" x14ac:dyDescent="0.25">
      <c r="A18" s="24" t="s">
        <v>12</v>
      </c>
      <c r="B18" s="35" t="s">
        <v>27</v>
      </c>
      <c r="C18" s="274">
        <v>20</v>
      </c>
    </row>
    <row r="19" spans="1:13" ht="19.5" hidden="1" customHeight="1" x14ac:dyDescent="0.2">
      <c r="A19" s="25" t="s">
        <v>30</v>
      </c>
      <c r="B19" s="37"/>
      <c r="C19" s="277"/>
      <c r="G19" s="11"/>
    </row>
    <row r="20" spans="1:13" ht="19.5" hidden="1" customHeight="1" x14ac:dyDescent="0.2">
      <c r="A20" s="25" t="s">
        <v>31</v>
      </c>
      <c r="B20" s="37"/>
      <c r="C20" s="277"/>
    </row>
    <row r="21" spans="1:13" ht="19.5" customHeight="1" x14ac:dyDescent="0.25">
      <c r="A21" s="24" t="s">
        <v>15</v>
      </c>
      <c r="B21" s="36" t="s">
        <v>19</v>
      </c>
      <c r="C21" s="278">
        <v>358</v>
      </c>
      <c r="G21" s="11"/>
      <c r="H21" s="11"/>
      <c r="I21" s="11"/>
      <c r="J21" s="11"/>
      <c r="K21" s="11"/>
      <c r="L21" s="11"/>
      <c r="M21" s="11"/>
    </row>
    <row r="22" spans="1:13" ht="19.5" customHeight="1" x14ac:dyDescent="0.25">
      <c r="A22" s="24" t="s">
        <v>16</v>
      </c>
      <c r="B22" s="36" t="s">
        <v>32</v>
      </c>
      <c r="C22" s="278">
        <v>0</v>
      </c>
    </row>
    <row r="23" spans="1:13" ht="19.5" customHeight="1" x14ac:dyDescent="0.25">
      <c r="A23" s="24" t="s">
        <v>17</v>
      </c>
      <c r="B23" s="36" t="s">
        <v>33</v>
      </c>
      <c r="C23" s="278">
        <v>0</v>
      </c>
    </row>
    <row r="24" spans="1:13" ht="23.25" customHeight="1" x14ac:dyDescent="0.2">
      <c r="A24" s="25" t="s">
        <v>34</v>
      </c>
      <c r="B24" s="45" t="s">
        <v>58</v>
      </c>
      <c r="C24" s="279"/>
    </row>
    <row r="25" spans="1:13" ht="18.75" customHeight="1" x14ac:dyDescent="0.25">
      <c r="A25" s="20"/>
      <c r="B25" s="21"/>
      <c r="C25" s="278"/>
    </row>
    <row r="26" spans="1:13" s="27" customFormat="1" ht="18.75" customHeight="1" x14ac:dyDescent="0.25">
      <c r="A26" s="22" t="s">
        <v>7</v>
      </c>
      <c r="B26" s="34" t="s">
        <v>35</v>
      </c>
      <c r="C26" s="278">
        <v>0</v>
      </c>
      <c r="D26" s="48"/>
    </row>
    <row r="27" spans="1:13" s="27" customFormat="1" ht="18.75" customHeight="1" x14ac:dyDescent="0.25">
      <c r="A27" s="22" t="s">
        <v>8</v>
      </c>
      <c r="B27" s="34" t="s">
        <v>33</v>
      </c>
      <c r="C27" s="278">
        <v>0</v>
      </c>
      <c r="D27" s="48"/>
    </row>
    <row r="28" spans="1:13" ht="12.75" x14ac:dyDescent="0.2">
      <c r="A28" s="60"/>
      <c r="B28" s="61"/>
      <c r="C28" s="280" t="s">
        <v>47</v>
      </c>
    </row>
    <row r="29" spans="1:13" ht="12.75" x14ac:dyDescent="0.2">
      <c r="B29" s="10" t="s">
        <v>231</v>
      </c>
      <c r="C29" s="281">
        <f>C6-C13</f>
        <v>-133</v>
      </c>
    </row>
    <row r="30" spans="1:13" x14ac:dyDescent="0.2">
      <c r="B30" s="10"/>
      <c r="C30" s="43"/>
    </row>
    <row r="34" spans="2:9" x14ac:dyDescent="0.2">
      <c r="B34"/>
      <c r="C34" s="44"/>
      <c r="D34"/>
      <c r="E34"/>
      <c r="F34"/>
      <c r="G34"/>
      <c r="H34"/>
      <c r="I34"/>
    </row>
    <row r="35" spans="2:9" x14ac:dyDescent="0.2">
      <c r="B35"/>
      <c r="C35" s="44"/>
      <c r="D35"/>
      <c r="E35"/>
      <c r="F35"/>
      <c r="G35"/>
      <c r="H35"/>
      <c r="I35"/>
    </row>
    <row r="36" spans="2:9" x14ac:dyDescent="0.2">
      <c r="B36"/>
      <c r="C36" s="44"/>
      <c r="D36"/>
      <c r="E36"/>
      <c r="F36"/>
      <c r="G36"/>
      <c r="H36"/>
      <c r="I36"/>
    </row>
    <row r="37" spans="2:9" x14ac:dyDescent="0.2">
      <c r="B37"/>
      <c r="C37" s="44"/>
      <c r="D37"/>
      <c r="E37"/>
      <c r="F37"/>
      <c r="G37"/>
      <c r="H37"/>
      <c r="I37"/>
    </row>
    <row r="38" spans="2:9" x14ac:dyDescent="0.2">
      <c r="B38"/>
      <c r="C38" s="44"/>
      <c r="D38"/>
      <c r="E38"/>
      <c r="F38"/>
      <c r="G38"/>
      <c r="H38"/>
      <c r="I38"/>
    </row>
    <row r="39" spans="2:9" x14ac:dyDescent="0.2">
      <c r="B39"/>
      <c r="C39" s="44"/>
      <c r="D39"/>
      <c r="E39"/>
      <c r="F39"/>
      <c r="G39"/>
      <c r="H39"/>
      <c r="I39"/>
    </row>
    <row r="40" spans="2:9" x14ac:dyDescent="0.2">
      <c r="B40"/>
      <c r="C40" s="44"/>
      <c r="D40"/>
      <c r="E40"/>
      <c r="F40"/>
      <c r="G40"/>
      <c r="H40"/>
      <c r="I40"/>
    </row>
    <row r="41" spans="2:9" x14ac:dyDescent="0.2">
      <c r="B41"/>
      <c r="C41" s="44"/>
      <c r="D41"/>
      <c r="E41"/>
      <c r="F41"/>
      <c r="G41"/>
      <c r="H41"/>
      <c r="I41"/>
    </row>
    <row r="42" spans="2:9" x14ac:dyDescent="0.2">
      <c r="B42"/>
      <c r="C42" s="44"/>
      <c r="D42"/>
      <c r="E42"/>
      <c r="F42"/>
      <c r="G42"/>
      <c r="H42"/>
      <c r="I42"/>
    </row>
    <row r="43" spans="2:9" x14ac:dyDescent="0.2">
      <c r="B43"/>
      <c r="C43" s="44"/>
      <c r="D43"/>
      <c r="E43"/>
      <c r="F43"/>
      <c r="G43"/>
      <c r="H43"/>
      <c r="I43"/>
    </row>
    <row r="44" spans="2:9" x14ac:dyDescent="0.2">
      <c r="B44"/>
      <c r="C44" s="44"/>
      <c r="D44"/>
      <c r="E44"/>
      <c r="F44"/>
      <c r="G44"/>
      <c r="H44"/>
      <c r="I44"/>
    </row>
    <row r="45" spans="2:9" x14ac:dyDescent="0.2">
      <c r="B45"/>
      <c r="C45" s="44"/>
      <c r="D45"/>
      <c r="E45"/>
      <c r="F45"/>
      <c r="G45"/>
      <c r="H45"/>
      <c r="I45"/>
    </row>
    <row r="46" spans="2:9" x14ac:dyDescent="0.2">
      <c r="B46"/>
      <c r="C46" s="44"/>
      <c r="D46"/>
      <c r="E46"/>
      <c r="F46"/>
      <c r="G46"/>
      <c r="H46"/>
      <c r="I46"/>
    </row>
    <row r="47" spans="2:9" x14ac:dyDescent="0.2">
      <c r="B47"/>
      <c r="C47" s="44"/>
      <c r="D47"/>
      <c r="E47"/>
      <c r="F47"/>
      <c r="G47"/>
      <c r="H47"/>
      <c r="I47"/>
    </row>
    <row r="48" spans="2:9" x14ac:dyDescent="0.2">
      <c r="B48"/>
      <c r="C48" s="44"/>
      <c r="D48"/>
      <c r="E48"/>
      <c r="F48"/>
      <c r="G48"/>
      <c r="H48"/>
      <c r="I48"/>
    </row>
    <row r="49" spans="2:9" x14ac:dyDescent="0.2">
      <c r="B49"/>
      <c r="C49" s="44"/>
      <c r="D49"/>
      <c r="E49"/>
      <c r="F49"/>
      <c r="G49"/>
      <c r="H49"/>
      <c r="I49"/>
    </row>
    <row r="50" spans="2:9" x14ac:dyDescent="0.2">
      <c r="B50"/>
      <c r="C50" s="44"/>
      <c r="D50"/>
      <c r="E50"/>
      <c r="F50"/>
      <c r="G50"/>
      <c r="H50"/>
      <c r="I50"/>
    </row>
    <row r="51" spans="2:9" x14ac:dyDescent="0.2">
      <c r="B51"/>
      <c r="C51" s="44"/>
      <c r="D51"/>
      <c r="E51"/>
      <c r="F51"/>
      <c r="G51"/>
      <c r="H51"/>
      <c r="I51"/>
    </row>
    <row r="52" spans="2:9" x14ac:dyDescent="0.2">
      <c r="B52"/>
      <c r="C52" s="44"/>
      <c r="D52"/>
      <c r="E52"/>
      <c r="F52"/>
      <c r="G52"/>
      <c r="H52"/>
      <c r="I52"/>
    </row>
    <row r="53" spans="2:9" x14ac:dyDescent="0.2">
      <c r="B53"/>
      <c r="C53" s="44"/>
      <c r="D53"/>
      <c r="E53"/>
      <c r="F53"/>
      <c r="G53"/>
      <c r="H53"/>
      <c r="I53"/>
    </row>
    <row r="54" spans="2:9" x14ac:dyDescent="0.2">
      <c r="B54"/>
      <c r="C54" s="44"/>
      <c r="D54"/>
      <c r="E54"/>
      <c r="F54"/>
      <c r="G54"/>
      <c r="H54"/>
      <c r="I54"/>
    </row>
    <row r="55" spans="2:9" x14ac:dyDescent="0.2">
      <c r="B55"/>
      <c r="C55" s="44"/>
      <c r="D55"/>
      <c r="E55"/>
      <c r="F55"/>
      <c r="G55"/>
      <c r="H55"/>
      <c r="I55"/>
    </row>
    <row r="56" spans="2:9" x14ac:dyDescent="0.2">
      <c r="B56"/>
      <c r="C56" s="44"/>
      <c r="D56"/>
      <c r="E56"/>
      <c r="F56"/>
      <c r="G56"/>
      <c r="H56"/>
      <c r="I56"/>
    </row>
    <row r="57" spans="2:9" x14ac:dyDescent="0.2">
      <c r="B57"/>
      <c r="C57" s="44"/>
      <c r="D57"/>
      <c r="E57"/>
      <c r="F57"/>
      <c r="G57"/>
      <c r="H57"/>
      <c r="I57"/>
    </row>
    <row r="58" spans="2:9" x14ac:dyDescent="0.2">
      <c r="B58"/>
      <c r="C58" s="44"/>
      <c r="D58"/>
      <c r="E58"/>
      <c r="F58"/>
      <c r="G58"/>
      <c r="H58"/>
      <c r="I58"/>
    </row>
    <row r="59" spans="2:9" x14ac:dyDescent="0.2">
      <c r="B59"/>
      <c r="C59" s="44"/>
      <c r="D59"/>
      <c r="E59"/>
      <c r="F59"/>
      <c r="G59"/>
      <c r="H59"/>
      <c r="I59"/>
    </row>
    <row r="60" spans="2:9" x14ac:dyDescent="0.2">
      <c r="B60"/>
      <c r="C60" s="44"/>
      <c r="D60"/>
      <c r="E60"/>
      <c r="F60"/>
      <c r="G60"/>
      <c r="H60"/>
      <c r="I60"/>
    </row>
    <row r="61" spans="2:9" x14ac:dyDescent="0.2">
      <c r="B61"/>
      <c r="C61" s="44"/>
      <c r="D61"/>
      <c r="E61"/>
      <c r="F61"/>
      <c r="G61"/>
      <c r="H61"/>
      <c r="I61"/>
    </row>
    <row r="62" spans="2:9" x14ac:dyDescent="0.2">
      <c r="B62"/>
      <c r="C62" s="44"/>
      <c r="D62"/>
      <c r="E62"/>
      <c r="F62"/>
      <c r="G62"/>
      <c r="H62"/>
      <c r="I62"/>
    </row>
    <row r="63" spans="2:9" x14ac:dyDescent="0.2">
      <c r="B63"/>
      <c r="C63" s="44"/>
      <c r="D63"/>
      <c r="E63"/>
      <c r="F63"/>
      <c r="G63"/>
      <c r="H63"/>
      <c r="I63"/>
    </row>
    <row r="64" spans="2:9" x14ac:dyDescent="0.2">
      <c r="B64"/>
      <c r="C64" s="44"/>
      <c r="D64"/>
      <c r="E64"/>
      <c r="F64"/>
      <c r="G64"/>
      <c r="H64"/>
      <c r="I64"/>
    </row>
    <row r="65" spans="2:9" x14ac:dyDescent="0.2">
      <c r="B65"/>
      <c r="C65" s="44"/>
      <c r="D65"/>
      <c r="E65"/>
      <c r="F65"/>
      <c r="G65"/>
      <c r="H65"/>
      <c r="I65"/>
    </row>
    <row r="66" spans="2:9" x14ac:dyDescent="0.2">
      <c r="B66"/>
      <c r="C66" s="44"/>
      <c r="D66"/>
      <c r="E66"/>
      <c r="F66"/>
      <c r="G66"/>
      <c r="H66"/>
      <c r="I66"/>
    </row>
    <row r="67" spans="2:9" x14ac:dyDescent="0.2">
      <c r="B67"/>
      <c r="C67" s="44"/>
      <c r="D67"/>
      <c r="E67"/>
      <c r="F67"/>
      <c r="G67"/>
      <c r="H67"/>
      <c r="I67"/>
    </row>
    <row r="68" spans="2:9" x14ac:dyDescent="0.2">
      <c r="B68"/>
      <c r="C68" s="44"/>
      <c r="D68"/>
      <c r="E68"/>
      <c r="F68"/>
      <c r="G68"/>
      <c r="H68"/>
      <c r="I68"/>
    </row>
    <row r="69" spans="2:9" x14ac:dyDescent="0.2">
      <c r="B69"/>
      <c r="C69" s="44"/>
      <c r="D69"/>
      <c r="E69"/>
      <c r="F69"/>
      <c r="G69"/>
      <c r="H69"/>
      <c r="I69"/>
    </row>
    <row r="70" spans="2:9" x14ac:dyDescent="0.2">
      <c r="B70"/>
      <c r="C70" s="44"/>
      <c r="D70"/>
      <c r="E70"/>
      <c r="F70"/>
      <c r="G70"/>
      <c r="H70"/>
      <c r="I70"/>
    </row>
    <row r="71" spans="2:9" x14ac:dyDescent="0.2">
      <c r="B71"/>
      <c r="C71" s="44"/>
      <c r="D71"/>
      <c r="E71"/>
      <c r="F71"/>
      <c r="G71"/>
      <c r="H71"/>
      <c r="I71"/>
    </row>
    <row r="72" spans="2:9" x14ac:dyDescent="0.2">
      <c r="B72"/>
      <c r="C72" s="44"/>
      <c r="D72"/>
      <c r="E72"/>
      <c r="F72"/>
      <c r="G72"/>
      <c r="H72"/>
      <c r="I72"/>
    </row>
    <row r="73" spans="2:9" x14ac:dyDescent="0.2">
      <c r="B73"/>
      <c r="C73" s="44"/>
      <c r="D73"/>
      <c r="E73"/>
      <c r="F73"/>
      <c r="G73"/>
      <c r="H73"/>
      <c r="I73"/>
    </row>
    <row r="74" spans="2:9" x14ac:dyDescent="0.2">
      <c r="B74"/>
      <c r="C74" s="44"/>
      <c r="D74"/>
      <c r="E74"/>
      <c r="F74"/>
      <c r="G74"/>
      <c r="H74"/>
      <c r="I74"/>
    </row>
    <row r="75" spans="2:9" x14ac:dyDescent="0.2">
      <c r="B75"/>
      <c r="C75" s="44"/>
      <c r="D75"/>
      <c r="E75"/>
      <c r="F75"/>
      <c r="G75"/>
      <c r="H75"/>
      <c r="I75"/>
    </row>
    <row r="76" spans="2:9" x14ac:dyDescent="0.2">
      <c r="B76"/>
      <c r="C76" s="44"/>
      <c r="D76"/>
      <c r="E76"/>
      <c r="F76"/>
      <c r="G76"/>
      <c r="H76"/>
      <c r="I76"/>
    </row>
    <row r="77" spans="2:9" x14ac:dyDescent="0.2">
      <c r="B77"/>
      <c r="C77" s="44"/>
      <c r="D77"/>
      <c r="E77"/>
      <c r="F77"/>
      <c r="G77"/>
      <c r="H77"/>
      <c r="I77"/>
    </row>
    <row r="78" spans="2:9" x14ac:dyDescent="0.2">
      <c r="B78"/>
      <c r="C78" s="44"/>
      <c r="D78"/>
      <c r="E78"/>
      <c r="F78"/>
      <c r="G78"/>
      <c r="H78"/>
      <c r="I78"/>
    </row>
    <row r="79" spans="2:9" x14ac:dyDescent="0.2">
      <c r="B79"/>
      <c r="C79" s="44"/>
      <c r="D79"/>
      <c r="E79"/>
      <c r="F79"/>
      <c r="G79"/>
      <c r="H79"/>
      <c r="I79"/>
    </row>
    <row r="80" spans="2:9" x14ac:dyDescent="0.2">
      <c r="B80"/>
      <c r="C80" s="44"/>
      <c r="D80"/>
      <c r="E80"/>
      <c r="F80"/>
      <c r="G80"/>
      <c r="H80"/>
      <c r="I80"/>
    </row>
    <row r="81" spans="2:9" x14ac:dyDescent="0.2">
      <c r="B81"/>
      <c r="C81" s="44"/>
      <c r="D81"/>
      <c r="E81"/>
      <c r="F81"/>
      <c r="G81"/>
      <c r="H81"/>
      <c r="I81"/>
    </row>
    <row r="82" spans="2:9" x14ac:dyDescent="0.2">
      <c r="B82"/>
      <c r="C82" s="44"/>
      <c r="D82"/>
      <c r="E82"/>
      <c r="F82"/>
      <c r="G82"/>
      <c r="H82"/>
      <c r="I82"/>
    </row>
    <row r="83" spans="2:9" x14ac:dyDescent="0.2">
      <c r="B83"/>
      <c r="C83" s="44"/>
      <c r="D83"/>
      <c r="E83"/>
      <c r="F83"/>
      <c r="G83"/>
      <c r="H83"/>
      <c r="I83"/>
    </row>
    <row r="84" spans="2:9" x14ac:dyDescent="0.2">
      <c r="B84"/>
      <c r="C84" s="44"/>
      <c r="D84"/>
      <c r="E84"/>
      <c r="F84"/>
      <c r="G84"/>
      <c r="H84"/>
      <c r="I84"/>
    </row>
    <row r="85" spans="2:9" x14ac:dyDescent="0.2">
      <c r="B85"/>
      <c r="C85" s="44"/>
      <c r="D85"/>
      <c r="E85"/>
      <c r="F85"/>
      <c r="G85"/>
      <c r="H85"/>
      <c r="I85"/>
    </row>
    <row r="86" spans="2:9" x14ac:dyDescent="0.2">
      <c r="B86"/>
      <c r="C86" s="44"/>
      <c r="D86"/>
      <c r="E86"/>
      <c r="F86"/>
      <c r="G86"/>
      <c r="H86"/>
      <c r="I86"/>
    </row>
    <row r="87" spans="2:9" x14ac:dyDescent="0.2">
      <c r="B87"/>
      <c r="C87" s="44"/>
      <c r="D87"/>
      <c r="E87"/>
      <c r="F87"/>
      <c r="G87"/>
      <c r="H87"/>
      <c r="I87"/>
    </row>
    <row r="88" spans="2:9" x14ac:dyDescent="0.2">
      <c r="B88"/>
      <c r="C88" s="44"/>
      <c r="D88"/>
      <c r="E88"/>
      <c r="F88"/>
      <c r="G88"/>
      <c r="H88"/>
      <c r="I88"/>
    </row>
    <row r="89" spans="2:9" x14ac:dyDescent="0.2">
      <c r="B89"/>
      <c r="C89" s="44"/>
      <c r="D89"/>
      <c r="E89"/>
      <c r="F89"/>
      <c r="G89"/>
      <c r="H89"/>
      <c r="I89"/>
    </row>
    <row r="90" spans="2:9" x14ac:dyDescent="0.2">
      <c r="B90"/>
      <c r="C90" s="44"/>
      <c r="D90"/>
      <c r="E90"/>
      <c r="F90"/>
      <c r="G90"/>
      <c r="H90"/>
      <c r="I90"/>
    </row>
    <row r="91" spans="2:9" x14ac:dyDescent="0.2">
      <c r="B91"/>
      <c r="C91" s="44"/>
      <c r="D91"/>
      <c r="E91"/>
      <c r="F91"/>
      <c r="G91"/>
      <c r="H91"/>
      <c r="I91"/>
    </row>
    <row r="92" spans="2:9" x14ac:dyDescent="0.2">
      <c r="B92"/>
      <c r="C92" s="44"/>
      <c r="D92"/>
      <c r="E92"/>
      <c r="F92"/>
      <c r="G92"/>
      <c r="H92"/>
      <c r="I92"/>
    </row>
    <row r="93" spans="2:9" x14ac:dyDescent="0.2">
      <c r="B93"/>
      <c r="C93" s="44"/>
      <c r="D93"/>
      <c r="E93"/>
      <c r="F93"/>
      <c r="G93"/>
      <c r="H93"/>
      <c r="I93"/>
    </row>
    <row r="94" spans="2:9" x14ac:dyDescent="0.2">
      <c r="B94"/>
      <c r="C94" s="44"/>
      <c r="D94"/>
      <c r="E94"/>
      <c r="F94"/>
      <c r="G94"/>
      <c r="H94"/>
      <c r="I94"/>
    </row>
    <row r="95" spans="2:9" x14ac:dyDescent="0.2">
      <c r="B95"/>
      <c r="C95" s="44"/>
      <c r="D95"/>
      <c r="E95"/>
      <c r="F95"/>
      <c r="G95"/>
      <c r="H95"/>
      <c r="I95"/>
    </row>
    <row r="96" spans="2:9" x14ac:dyDescent="0.2">
      <c r="B96"/>
      <c r="C96" s="44"/>
      <c r="D96"/>
      <c r="E96"/>
      <c r="F96"/>
      <c r="G96"/>
      <c r="H96"/>
      <c r="I96"/>
    </row>
    <row r="97" spans="2:9" x14ac:dyDescent="0.2">
      <c r="B97"/>
      <c r="C97" s="44"/>
      <c r="D97"/>
      <c r="E97"/>
      <c r="F97"/>
      <c r="G97"/>
      <c r="H97"/>
      <c r="I97"/>
    </row>
    <row r="98" spans="2:9" x14ac:dyDescent="0.2">
      <c r="B98"/>
      <c r="C98" s="44"/>
      <c r="D98"/>
      <c r="E98"/>
      <c r="F98"/>
      <c r="G98"/>
      <c r="H98"/>
      <c r="I98"/>
    </row>
    <row r="99" spans="2:9" x14ac:dyDescent="0.2">
      <c r="B99"/>
      <c r="C99" s="44"/>
      <c r="D99"/>
      <c r="E99"/>
      <c r="F99"/>
      <c r="G99"/>
      <c r="H99"/>
      <c r="I99"/>
    </row>
    <row r="100" spans="2:9" x14ac:dyDescent="0.2">
      <c r="B100"/>
      <c r="C100" s="44"/>
      <c r="D100"/>
      <c r="E100"/>
      <c r="F100"/>
      <c r="G100"/>
      <c r="H100"/>
      <c r="I100"/>
    </row>
    <row r="101" spans="2:9" x14ac:dyDescent="0.2">
      <c r="B101"/>
      <c r="C101" s="44"/>
      <c r="D101"/>
      <c r="E101"/>
      <c r="F101"/>
      <c r="G101"/>
      <c r="H101"/>
      <c r="I101"/>
    </row>
    <row r="102" spans="2:9" x14ac:dyDescent="0.2">
      <c r="B102"/>
      <c r="C102" s="44"/>
      <c r="D102"/>
      <c r="E102"/>
      <c r="F102"/>
      <c r="G102"/>
      <c r="H102"/>
      <c r="I102"/>
    </row>
    <row r="103" spans="2:9" x14ac:dyDescent="0.2">
      <c r="B103"/>
      <c r="D103"/>
      <c r="E103"/>
      <c r="F103"/>
      <c r="G103"/>
      <c r="H103"/>
      <c r="I103"/>
    </row>
    <row r="104" spans="2:9" x14ac:dyDescent="0.2">
      <c r="B104"/>
      <c r="D104"/>
      <c r="E104"/>
      <c r="F104"/>
      <c r="G104"/>
      <c r="H104"/>
      <c r="I104"/>
    </row>
    <row r="105" spans="2:9" x14ac:dyDescent="0.2">
      <c r="B105"/>
      <c r="D105"/>
      <c r="E105"/>
      <c r="F105"/>
      <c r="G105"/>
      <c r="H105"/>
      <c r="I105"/>
    </row>
    <row r="106" spans="2:9" x14ac:dyDescent="0.2">
      <c r="B106"/>
      <c r="D106"/>
      <c r="E106"/>
      <c r="F106"/>
      <c r="G106"/>
      <c r="H106"/>
      <c r="I106"/>
    </row>
    <row r="107" spans="2:9" x14ac:dyDescent="0.2">
      <c r="E107"/>
      <c r="F107"/>
      <c r="G107"/>
      <c r="H107"/>
      <c r="I107"/>
    </row>
    <row r="108" spans="2:9" x14ac:dyDescent="0.2">
      <c r="E108"/>
      <c r="F108"/>
      <c r="G108"/>
      <c r="H108"/>
      <c r="I108"/>
    </row>
    <row r="109" spans="2:9" x14ac:dyDescent="0.2">
      <c r="E109" s="28"/>
      <c r="F109" s="28"/>
      <c r="G109" s="28"/>
      <c r="H109"/>
      <c r="I109"/>
    </row>
    <row r="110" spans="2:9" x14ac:dyDescent="0.2">
      <c r="E110"/>
      <c r="F110"/>
      <c r="G110"/>
      <c r="H110"/>
      <c r="I110"/>
    </row>
    <row r="111" spans="2:9" x14ac:dyDescent="0.2">
      <c r="E111"/>
      <c r="F111"/>
      <c r="G111"/>
      <c r="H111"/>
      <c r="I111"/>
    </row>
    <row r="112" spans="2:9" x14ac:dyDescent="0.2">
      <c r="E112"/>
      <c r="F112"/>
      <c r="G112"/>
      <c r="H112"/>
      <c r="I112"/>
    </row>
    <row r="113" spans="3:9" x14ac:dyDescent="0.2">
      <c r="E113"/>
      <c r="F113"/>
      <c r="G113"/>
      <c r="H113"/>
      <c r="I113"/>
    </row>
    <row r="114" spans="3:9" x14ac:dyDescent="0.2">
      <c r="E114"/>
      <c r="F114"/>
      <c r="G114"/>
      <c r="H114"/>
      <c r="I114"/>
    </row>
    <row r="115" spans="3:9" x14ac:dyDescent="0.2">
      <c r="E115"/>
      <c r="F115"/>
      <c r="G115"/>
      <c r="H115"/>
      <c r="I115"/>
    </row>
    <row r="116" spans="3:9" x14ac:dyDescent="0.2">
      <c r="E116"/>
      <c r="F116"/>
      <c r="G116"/>
      <c r="H116"/>
      <c r="I116"/>
    </row>
    <row r="117" spans="3:9" x14ac:dyDescent="0.2">
      <c r="E117"/>
      <c r="F117"/>
      <c r="G117"/>
      <c r="H117"/>
      <c r="I117"/>
    </row>
    <row r="118" spans="3:9" x14ac:dyDescent="0.2">
      <c r="E118"/>
      <c r="F118"/>
      <c r="G118"/>
      <c r="H118"/>
      <c r="I118"/>
    </row>
    <row r="119" spans="3:9" x14ac:dyDescent="0.2">
      <c r="E119"/>
      <c r="F119"/>
      <c r="G119"/>
      <c r="H119"/>
      <c r="I119"/>
    </row>
    <row r="120" spans="3:9" x14ac:dyDescent="0.2">
      <c r="E120"/>
      <c r="F120"/>
      <c r="G120"/>
      <c r="H120"/>
      <c r="I120"/>
    </row>
    <row r="121" spans="3:9" x14ac:dyDescent="0.2">
      <c r="E121"/>
      <c r="F121"/>
      <c r="G121"/>
      <c r="H121"/>
      <c r="I121"/>
    </row>
    <row r="122" spans="3:9" x14ac:dyDescent="0.2">
      <c r="E122"/>
      <c r="F122"/>
      <c r="G122"/>
      <c r="H122"/>
      <c r="I122"/>
    </row>
    <row r="123" spans="3:9" x14ac:dyDescent="0.2">
      <c r="E123"/>
      <c r="F123"/>
      <c r="G123"/>
      <c r="H123"/>
      <c r="I123"/>
    </row>
    <row r="124" spans="3:9" x14ac:dyDescent="0.2">
      <c r="E124"/>
      <c r="F124" s="28"/>
      <c r="G124"/>
      <c r="H124"/>
      <c r="I124"/>
    </row>
    <row r="125" spans="3:9" x14ac:dyDescent="0.2">
      <c r="E125"/>
      <c r="F125"/>
      <c r="G125"/>
      <c r="H125"/>
      <c r="I125"/>
    </row>
    <row r="126" spans="3:9" x14ac:dyDescent="0.2">
      <c r="E126"/>
      <c r="F126"/>
      <c r="G126"/>
      <c r="H126"/>
      <c r="I126"/>
    </row>
    <row r="127" spans="3:9" x14ac:dyDescent="0.2">
      <c r="C127" s="44"/>
      <c r="D127"/>
      <c r="E127"/>
      <c r="F127"/>
      <c r="G127"/>
      <c r="H127"/>
      <c r="I127"/>
    </row>
    <row r="128" spans="3:9" x14ac:dyDescent="0.2">
      <c r="C128" s="44"/>
      <c r="D128"/>
      <c r="E128"/>
      <c r="F128"/>
      <c r="G128"/>
      <c r="H128"/>
      <c r="I128"/>
    </row>
    <row r="129" spans="2:9" x14ac:dyDescent="0.2">
      <c r="C129" s="44"/>
      <c r="D129"/>
      <c r="E129"/>
      <c r="F129"/>
      <c r="G129"/>
      <c r="H129"/>
      <c r="I129"/>
    </row>
    <row r="130" spans="2:9" x14ac:dyDescent="0.2">
      <c r="B130"/>
      <c r="C130" s="44"/>
      <c r="D130"/>
      <c r="E130"/>
      <c r="F130"/>
      <c r="G130"/>
      <c r="H130"/>
      <c r="I130"/>
    </row>
    <row r="131" spans="2:9" x14ac:dyDescent="0.2">
      <c r="B131"/>
      <c r="C131" s="44"/>
      <c r="D131"/>
      <c r="E131"/>
      <c r="F131"/>
      <c r="G131"/>
      <c r="H131"/>
      <c r="I131"/>
    </row>
    <row r="132" spans="2:9" x14ac:dyDescent="0.2">
      <c r="B132"/>
      <c r="C132" s="44"/>
      <c r="D132"/>
      <c r="E132"/>
      <c r="F132"/>
      <c r="G132"/>
      <c r="H132"/>
      <c r="I132"/>
    </row>
    <row r="133" spans="2:9" x14ac:dyDescent="0.2">
      <c r="B133"/>
      <c r="C133" s="44"/>
      <c r="D133"/>
      <c r="E133"/>
      <c r="F133"/>
      <c r="G133"/>
      <c r="H133"/>
      <c r="I133"/>
    </row>
    <row r="134" spans="2:9" x14ac:dyDescent="0.2">
      <c r="B134"/>
      <c r="C134" s="44"/>
      <c r="D134"/>
      <c r="E134"/>
      <c r="F134"/>
      <c r="G134"/>
      <c r="H134"/>
      <c r="I134"/>
    </row>
    <row r="135" spans="2:9" x14ac:dyDescent="0.2">
      <c r="B135"/>
      <c r="C135" s="44"/>
      <c r="D135"/>
      <c r="E135"/>
      <c r="F135"/>
      <c r="G135"/>
      <c r="H135"/>
      <c r="I135"/>
    </row>
    <row r="136" spans="2:9" x14ac:dyDescent="0.2">
      <c r="B136"/>
      <c r="C136" s="44"/>
      <c r="D136"/>
      <c r="E136"/>
      <c r="F136"/>
      <c r="G136"/>
      <c r="H136"/>
      <c r="I136"/>
    </row>
    <row r="137" spans="2:9" x14ac:dyDescent="0.2">
      <c r="B137"/>
      <c r="C137" s="44"/>
      <c r="D137"/>
      <c r="E137"/>
      <c r="F137"/>
      <c r="G137"/>
      <c r="H137"/>
      <c r="I137"/>
    </row>
    <row r="138" spans="2:9" x14ac:dyDescent="0.2">
      <c r="B138"/>
      <c r="C138" s="44"/>
      <c r="D138"/>
      <c r="E138"/>
      <c r="F138"/>
      <c r="G138"/>
      <c r="H138"/>
      <c r="I138"/>
    </row>
    <row r="152" spans="4:6" x14ac:dyDescent="0.2">
      <c r="D152" s="29"/>
      <c r="E152" s="29"/>
      <c r="F152" s="29"/>
    </row>
  </sheetData>
  <mergeCells count="2">
    <mergeCell ref="A3:C3"/>
    <mergeCell ref="A2:C2"/>
  </mergeCells>
  <pageMargins left="0.7" right="0.7" top="0.75" bottom="0.75" header="0.3" footer="0.3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51"/>
  <sheetViews>
    <sheetView zoomScale="85" zoomScaleNormal="85" workbookViewId="0">
      <selection activeCell="B5" sqref="B5"/>
    </sheetView>
  </sheetViews>
  <sheetFormatPr defaultColWidth="9.140625" defaultRowHeight="15.75" x14ac:dyDescent="0.2"/>
  <cols>
    <col min="1" max="1" width="7.140625" style="2" customWidth="1"/>
    <col min="2" max="2" width="55.7109375" style="1" customWidth="1"/>
    <col min="3" max="3" width="16.28515625" style="42" customWidth="1"/>
    <col min="4" max="4" width="11.42578125" style="1" customWidth="1"/>
    <col min="5" max="5" width="7.7109375" style="1" customWidth="1"/>
    <col min="6" max="6" width="25.7109375" style="80" bestFit="1" customWidth="1"/>
    <col min="7" max="7" width="9.140625" style="80"/>
    <col min="8" max="16384" width="9.140625" style="1"/>
  </cols>
  <sheetData>
    <row r="1" spans="1:8" ht="48" customHeight="1" x14ac:dyDescent="0.2">
      <c r="B1" s="96"/>
    </row>
    <row r="2" spans="1:8" ht="21.75" customHeight="1" x14ac:dyDescent="0.25">
      <c r="A2" s="204" t="s">
        <v>61</v>
      </c>
      <c r="B2" s="204"/>
      <c r="C2" s="204"/>
    </row>
    <row r="3" spans="1:8" ht="26.25" customHeight="1" thickBot="1" x14ac:dyDescent="0.25">
      <c r="A3" s="207" t="s">
        <v>44</v>
      </c>
      <c r="B3" s="207"/>
      <c r="C3" s="207"/>
      <c r="D3" s="46"/>
      <c r="E3" s="11"/>
    </row>
    <row r="4" spans="1:8" s="6" customFormat="1" ht="17.25" customHeight="1" thickBot="1" x14ac:dyDescent="0.3">
      <c r="A4" s="12"/>
      <c r="B4" s="30" t="s">
        <v>20</v>
      </c>
      <c r="C4" s="69">
        <f>C7+C8+C9+C10+C11</f>
        <v>5320</v>
      </c>
      <c r="E4" s="47"/>
      <c r="F4" s="80"/>
      <c r="G4" s="80"/>
    </row>
    <row r="5" spans="1:8" s="6" customFormat="1" ht="17.25" customHeight="1" thickBot="1" x14ac:dyDescent="0.3">
      <c r="A5" s="12"/>
      <c r="B5" s="16" t="s">
        <v>233</v>
      </c>
      <c r="C5" s="70">
        <f>C4*30/100</f>
        <v>1596</v>
      </c>
      <c r="E5" s="47"/>
      <c r="F5" s="80"/>
      <c r="G5" s="80"/>
    </row>
    <row r="6" spans="1:8" s="6" customFormat="1" ht="17.25" customHeight="1" thickBot="1" x14ac:dyDescent="0.3">
      <c r="A6" s="53">
        <v>1</v>
      </c>
      <c r="B6" s="54" t="s">
        <v>46</v>
      </c>
      <c r="C6" s="71">
        <f>C4-C5</f>
        <v>3724</v>
      </c>
      <c r="E6" s="47"/>
      <c r="F6" s="82"/>
      <c r="G6" s="82"/>
      <c r="H6" s="88"/>
    </row>
    <row r="7" spans="1:8" ht="20.25" customHeight="1" x14ac:dyDescent="0.25">
      <c r="A7" s="13" t="s">
        <v>1</v>
      </c>
      <c r="B7" s="14" t="s">
        <v>232</v>
      </c>
      <c r="C7" s="72">
        <v>2500</v>
      </c>
      <c r="E7" s="64"/>
      <c r="F7" s="89" t="s">
        <v>66</v>
      </c>
      <c r="G7" s="90">
        <v>2311</v>
      </c>
      <c r="H7" s="11"/>
    </row>
    <row r="8" spans="1:8" ht="20.25" customHeight="1" x14ac:dyDescent="0.25">
      <c r="A8" s="15" t="s">
        <v>2</v>
      </c>
      <c r="B8" s="16" t="s">
        <v>21</v>
      </c>
      <c r="C8" s="73">
        <f>1110+1710</f>
        <v>2820</v>
      </c>
      <c r="E8" s="64"/>
      <c r="F8" s="89"/>
      <c r="G8" s="90">
        <v>3115</v>
      </c>
      <c r="H8" s="11"/>
    </row>
    <row r="9" spans="1:8" ht="20.25" customHeight="1" x14ac:dyDescent="0.25">
      <c r="A9" s="15" t="s">
        <v>3</v>
      </c>
      <c r="B9" s="16" t="s">
        <v>22</v>
      </c>
      <c r="C9" s="73">
        <v>0</v>
      </c>
      <c r="D9" s="51"/>
      <c r="E9" s="64"/>
      <c r="F9" s="89" t="s">
        <v>67</v>
      </c>
      <c r="G9" s="90">
        <v>70</v>
      </c>
      <c r="H9" s="11"/>
    </row>
    <row r="10" spans="1:8" ht="19.5" customHeight="1" x14ac:dyDescent="0.25">
      <c r="A10" s="15" t="s">
        <v>4</v>
      </c>
      <c r="B10" s="16" t="s">
        <v>23</v>
      </c>
      <c r="C10" s="73">
        <v>0</v>
      </c>
      <c r="E10" s="64"/>
      <c r="F10" s="89" t="s">
        <v>68</v>
      </c>
      <c r="G10" s="90">
        <v>3955</v>
      </c>
      <c r="H10" s="11"/>
    </row>
    <row r="11" spans="1:8" ht="20.25" hidden="1" customHeight="1" x14ac:dyDescent="0.2">
      <c r="A11" s="15" t="s">
        <v>64</v>
      </c>
      <c r="B11" s="17" t="s">
        <v>63</v>
      </c>
      <c r="C11" s="73"/>
      <c r="E11" s="11"/>
    </row>
    <row r="12" spans="1:8" ht="20.25" customHeight="1" thickBot="1" x14ac:dyDescent="0.3">
      <c r="A12" s="7"/>
      <c r="B12" s="5"/>
      <c r="C12" s="74"/>
    </row>
    <row r="13" spans="1:8" s="8" customFormat="1" ht="17.25" customHeight="1" thickBot="1" x14ac:dyDescent="0.3">
      <c r="A13" s="56">
        <v>2</v>
      </c>
      <c r="B13" s="57" t="s">
        <v>24</v>
      </c>
      <c r="C13" s="75">
        <f>C15+C17+C22+C24</f>
        <v>5166</v>
      </c>
      <c r="D13" s="1"/>
      <c r="F13" s="80"/>
      <c r="G13" s="80"/>
    </row>
    <row r="14" spans="1:8" s="8" customFormat="1" ht="17.25" customHeight="1" x14ac:dyDescent="0.25">
      <c r="A14" s="52"/>
      <c r="B14" s="39"/>
      <c r="C14" s="76"/>
      <c r="D14" s="1"/>
      <c r="F14" s="80"/>
      <c r="G14" s="80"/>
    </row>
    <row r="15" spans="1:8" s="19" customFormat="1" ht="16.5" customHeight="1" x14ac:dyDescent="0.25">
      <c r="A15" s="18" t="s">
        <v>5</v>
      </c>
      <c r="B15" s="32" t="s">
        <v>25</v>
      </c>
      <c r="C15" s="78">
        <v>0</v>
      </c>
      <c r="D15" s="40"/>
      <c r="F15" s="81"/>
      <c r="G15" s="81"/>
    </row>
    <row r="16" spans="1:8" ht="19.5" customHeight="1" x14ac:dyDescent="0.25">
      <c r="A16" s="20"/>
      <c r="B16" s="21"/>
      <c r="C16" s="76"/>
      <c r="D16" s="50"/>
    </row>
    <row r="17" spans="1:7" s="19" customFormat="1" ht="19.5" customHeight="1" x14ac:dyDescent="0.25">
      <c r="A17" s="22" t="s">
        <v>6</v>
      </c>
      <c r="B17" s="34" t="s">
        <v>26</v>
      </c>
      <c r="C17" s="78">
        <f>C18+C19+C20</f>
        <v>2368</v>
      </c>
      <c r="F17" s="81"/>
      <c r="G17" s="81"/>
    </row>
    <row r="18" spans="1:7" ht="16.5" customHeight="1" x14ac:dyDescent="0.2">
      <c r="A18" s="24" t="s">
        <v>12</v>
      </c>
      <c r="B18" s="35" t="s">
        <v>27</v>
      </c>
      <c r="C18" s="67"/>
    </row>
    <row r="19" spans="1:7" ht="20.25" customHeight="1" x14ac:dyDescent="0.25">
      <c r="A19" s="24" t="s">
        <v>13</v>
      </c>
      <c r="B19" s="36" t="s">
        <v>28</v>
      </c>
      <c r="C19" s="68"/>
    </row>
    <row r="20" spans="1:7" ht="19.5" customHeight="1" x14ac:dyDescent="0.2">
      <c r="A20" s="25" t="s">
        <v>29</v>
      </c>
      <c r="B20" s="37" t="s">
        <v>84</v>
      </c>
      <c r="C20" s="67">
        <v>2368</v>
      </c>
    </row>
    <row r="21" spans="1:7" ht="18.75" customHeight="1" x14ac:dyDescent="0.25">
      <c r="A21" s="20"/>
      <c r="B21" s="21"/>
      <c r="C21" s="65"/>
    </row>
    <row r="22" spans="1:7" s="27" customFormat="1" ht="18.75" customHeight="1" x14ac:dyDescent="0.25">
      <c r="A22" s="22" t="s">
        <v>7</v>
      </c>
      <c r="B22" s="34" t="s">
        <v>35</v>
      </c>
      <c r="C22" s="65">
        <f>C23</f>
        <v>2798</v>
      </c>
      <c r="D22" s="48"/>
      <c r="F22" s="83"/>
      <c r="G22" s="83"/>
    </row>
    <row r="23" spans="1:7" s="27" customFormat="1" ht="18.75" customHeight="1" x14ac:dyDescent="0.25">
      <c r="A23" s="25"/>
      <c r="B23" s="37" t="s">
        <v>85</v>
      </c>
      <c r="C23" s="66">
        <v>2798</v>
      </c>
      <c r="D23" s="48"/>
      <c r="F23" s="83"/>
      <c r="G23" s="83"/>
    </row>
    <row r="24" spans="1:7" s="27" customFormat="1" ht="18.75" customHeight="1" x14ac:dyDescent="0.25">
      <c r="A24" s="22" t="s">
        <v>8</v>
      </c>
      <c r="B24" s="34" t="s">
        <v>33</v>
      </c>
      <c r="C24" s="211">
        <v>0</v>
      </c>
      <c r="D24" s="48"/>
      <c r="F24" s="83"/>
      <c r="G24" s="83"/>
    </row>
    <row r="25" spans="1:7" ht="19.5" customHeight="1" x14ac:dyDescent="0.2">
      <c r="A25" s="25" t="s">
        <v>38</v>
      </c>
      <c r="B25" s="37"/>
      <c r="C25" s="77"/>
    </row>
    <row r="26" spans="1:7" ht="18.75" customHeight="1" x14ac:dyDescent="0.2">
      <c r="A26" s="20"/>
      <c r="B26" s="21"/>
      <c r="C26" s="79"/>
    </row>
    <row r="27" spans="1:7" ht="12.75" x14ac:dyDescent="0.2">
      <c r="A27" s="60"/>
      <c r="B27" s="61"/>
      <c r="C27" s="62" t="s">
        <v>47</v>
      </c>
    </row>
    <row r="28" spans="1:7" ht="12.75" x14ac:dyDescent="0.2">
      <c r="B28" s="10" t="s">
        <v>227</v>
      </c>
      <c r="C28" s="212">
        <f>C6-C13</f>
        <v>-1442</v>
      </c>
    </row>
    <row r="29" spans="1:7" ht="15" hidden="1" x14ac:dyDescent="0.2">
      <c r="B29" s="10" t="s">
        <v>59</v>
      </c>
      <c r="C29" s="59"/>
    </row>
    <row r="33" spans="2:6" x14ac:dyDescent="0.2">
      <c r="B33"/>
      <c r="C33" s="44"/>
      <c r="D33"/>
      <c r="E33"/>
      <c r="F33" s="84"/>
    </row>
    <row r="34" spans="2:6" x14ac:dyDescent="0.2">
      <c r="B34"/>
      <c r="C34" s="44"/>
      <c r="D34"/>
      <c r="E34"/>
      <c r="F34" s="84"/>
    </row>
    <row r="35" spans="2:6" x14ac:dyDescent="0.2">
      <c r="B35"/>
      <c r="C35" s="44"/>
      <c r="D35"/>
      <c r="E35"/>
      <c r="F35" s="84"/>
    </row>
    <row r="36" spans="2:6" x14ac:dyDescent="0.2">
      <c r="B36"/>
      <c r="C36" s="44"/>
      <c r="D36"/>
      <c r="E36"/>
      <c r="F36" s="84"/>
    </row>
    <row r="37" spans="2:6" x14ac:dyDescent="0.2">
      <c r="B37"/>
      <c r="C37" s="44"/>
      <c r="D37"/>
      <c r="E37"/>
      <c r="F37" s="84"/>
    </row>
    <row r="38" spans="2:6" x14ac:dyDescent="0.2">
      <c r="B38"/>
      <c r="C38" s="44"/>
      <c r="D38"/>
      <c r="E38"/>
      <c r="F38" s="84"/>
    </row>
    <row r="39" spans="2:6" x14ac:dyDescent="0.2">
      <c r="B39"/>
      <c r="C39" s="44"/>
      <c r="D39"/>
      <c r="E39"/>
      <c r="F39" s="84"/>
    </row>
    <row r="40" spans="2:6" x14ac:dyDescent="0.2">
      <c r="B40"/>
      <c r="C40" s="44"/>
      <c r="D40"/>
      <c r="E40"/>
      <c r="F40" s="84"/>
    </row>
    <row r="41" spans="2:6" x14ac:dyDescent="0.2">
      <c r="B41"/>
      <c r="C41" s="44"/>
      <c r="D41"/>
      <c r="E41"/>
      <c r="F41" s="84"/>
    </row>
    <row r="42" spans="2:6" x14ac:dyDescent="0.2">
      <c r="B42"/>
      <c r="C42" s="44"/>
      <c r="D42"/>
      <c r="E42"/>
      <c r="F42" s="84"/>
    </row>
    <row r="43" spans="2:6" x14ac:dyDescent="0.2">
      <c r="B43"/>
      <c r="C43" s="44"/>
      <c r="D43"/>
      <c r="E43"/>
      <c r="F43" s="84"/>
    </row>
    <row r="44" spans="2:6" x14ac:dyDescent="0.2">
      <c r="B44"/>
      <c r="C44" s="44"/>
      <c r="D44"/>
      <c r="E44"/>
      <c r="F44" s="84"/>
    </row>
    <row r="45" spans="2:6" x14ac:dyDescent="0.2">
      <c r="B45"/>
      <c r="C45" s="44"/>
      <c r="D45"/>
      <c r="E45"/>
      <c r="F45" s="84"/>
    </row>
    <row r="46" spans="2:6" x14ac:dyDescent="0.2">
      <c r="B46"/>
      <c r="C46" s="44"/>
      <c r="D46"/>
      <c r="E46"/>
      <c r="F46" s="84"/>
    </row>
    <row r="47" spans="2:6" x14ac:dyDescent="0.2">
      <c r="B47"/>
      <c r="C47" s="44"/>
      <c r="D47"/>
      <c r="E47"/>
      <c r="F47" s="84"/>
    </row>
    <row r="48" spans="2:6" x14ac:dyDescent="0.2">
      <c r="B48"/>
      <c r="C48" s="44"/>
      <c r="D48"/>
      <c r="E48"/>
      <c r="F48" s="84"/>
    </row>
    <row r="49" spans="2:6" x14ac:dyDescent="0.2">
      <c r="B49"/>
      <c r="C49" s="44"/>
      <c r="D49"/>
      <c r="E49"/>
      <c r="F49" s="84"/>
    </row>
    <row r="50" spans="2:6" x14ac:dyDescent="0.2">
      <c r="B50"/>
      <c r="C50" s="44"/>
      <c r="D50"/>
      <c r="E50"/>
      <c r="F50" s="84"/>
    </row>
    <row r="51" spans="2:6" x14ac:dyDescent="0.2">
      <c r="B51"/>
      <c r="C51" s="44"/>
      <c r="D51"/>
      <c r="E51"/>
      <c r="F51" s="84"/>
    </row>
    <row r="52" spans="2:6" x14ac:dyDescent="0.2">
      <c r="B52"/>
      <c r="C52" s="44"/>
      <c r="D52"/>
      <c r="E52"/>
      <c r="F52" s="84"/>
    </row>
    <row r="53" spans="2:6" x14ac:dyDescent="0.2">
      <c r="B53"/>
      <c r="C53" s="44"/>
      <c r="D53"/>
      <c r="E53"/>
      <c r="F53" s="84"/>
    </row>
    <row r="54" spans="2:6" x14ac:dyDescent="0.2">
      <c r="B54"/>
      <c r="C54" s="44"/>
      <c r="D54"/>
      <c r="E54"/>
      <c r="F54" s="84"/>
    </row>
    <row r="55" spans="2:6" x14ac:dyDescent="0.2">
      <c r="B55"/>
      <c r="C55" s="44"/>
      <c r="D55"/>
      <c r="E55"/>
      <c r="F55" s="84"/>
    </row>
    <row r="56" spans="2:6" x14ac:dyDescent="0.2">
      <c r="B56"/>
      <c r="C56" s="44"/>
      <c r="D56"/>
      <c r="E56"/>
      <c r="F56" s="84"/>
    </row>
    <row r="57" spans="2:6" x14ac:dyDescent="0.2">
      <c r="B57"/>
      <c r="C57" s="44"/>
      <c r="D57"/>
      <c r="E57"/>
      <c r="F57" s="84"/>
    </row>
    <row r="58" spans="2:6" x14ac:dyDescent="0.2">
      <c r="B58"/>
      <c r="C58" s="44"/>
      <c r="D58"/>
      <c r="E58"/>
      <c r="F58" s="84"/>
    </row>
    <row r="59" spans="2:6" x14ac:dyDescent="0.2">
      <c r="B59"/>
      <c r="C59" s="44"/>
      <c r="D59"/>
      <c r="E59"/>
      <c r="F59" s="84"/>
    </row>
    <row r="60" spans="2:6" x14ac:dyDescent="0.2">
      <c r="B60"/>
      <c r="C60" s="44"/>
      <c r="D60"/>
      <c r="E60"/>
      <c r="F60" s="84"/>
    </row>
    <row r="61" spans="2:6" x14ac:dyDescent="0.2">
      <c r="B61"/>
      <c r="C61" s="44"/>
      <c r="D61"/>
      <c r="E61"/>
      <c r="F61" s="84"/>
    </row>
    <row r="62" spans="2:6" x14ac:dyDescent="0.2">
      <c r="B62"/>
      <c r="C62" s="44"/>
      <c r="D62"/>
      <c r="E62"/>
      <c r="F62" s="84"/>
    </row>
    <row r="63" spans="2:6" x14ac:dyDescent="0.2">
      <c r="B63"/>
      <c r="C63" s="44"/>
      <c r="D63"/>
      <c r="E63"/>
      <c r="F63" s="84"/>
    </row>
    <row r="64" spans="2:6" x14ac:dyDescent="0.2">
      <c r="B64"/>
      <c r="C64" s="44"/>
      <c r="D64"/>
      <c r="E64"/>
      <c r="F64" s="84"/>
    </row>
    <row r="65" spans="2:6" x14ac:dyDescent="0.2">
      <c r="B65"/>
      <c r="C65" s="44"/>
      <c r="D65"/>
      <c r="E65"/>
      <c r="F65" s="84"/>
    </row>
    <row r="66" spans="2:6" x14ac:dyDescent="0.2">
      <c r="B66"/>
      <c r="C66" s="44"/>
      <c r="D66"/>
      <c r="E66"/>
      <c r="F66" s="84"/>
    </row>
    <row r="67" spans="2:6" x14ac:dyDescent="0.2">
      <c r="B67"/>
      <c r="C67" s="44"/>
      <c r="D67"/>
      <c r="E67"/>
      <c r="F67" s="84"/>
    </row>
    <row r="68" spans="2:6" x14ac:dyDescent="0.2">
      <c r="B68"/>
      <c r="C68" s="44"/>
      <c r="D68"/>
      <c r="E68"/>
      <c r="F68" s="84"/>
    </row>
    <row r="69" spans="2:6" x14ac:dyDescent="0.2">
      <c r="B69"/>
      <c r="C69" s="44"/>
      <c r="D69"/>
      <c r="E69"/>
      <c r="F69" s="84"/>
    </row>
    <row r="70" spans="2:6" x14ac:dyDescent="0.2">
      <c r="B70"/>
      <c r="C70" s="44"/>
      <c r="D70"/>
      <c r="E70"/>
      <c r="F70" s="84"/>
    </row>
    <row r="71" spans="2:6" x14ac:dyDescent="0.2">
      <c r="B71"/>
      <c r="C71" s="44"/>
      <c r="D71"/>
      <c r="E71"/>
      <c r="F71" s="84"/>
    </row>
    <row r="72" spans="2:6" x14ac:dyDescent="0.2">
      <c r="B72"/>
      <c r="C72" s="44"/>
      <c r="D72"/>
      <c r="E72"/>
      <c r="F72" s="84"/>
    </row>
    <row r="73" spans="2:6" x14ac:dyDescent="0.2">
      <c r="B73"/>
      <c r="C73" s="44"/>
      <c r="D73"/>
      <c r="E73"/>
      <c r="F73" s="84"/>
    </row>
    <row r="74" spans="2:6" x14ac:dyDescent="0.2">
      <c r="B74"/>
      <c r="C74" s="44"/>
      <c r="D74"/>
      <c r="E74"/>
      <c r="F74" s="84"/>
    </row>
    <row r="75" spans="2:6" x14ac:dyDescent="0.2">
      <c r="B75"/>
      <c r="C75" s="44"/>
      <c r="D75"/>
      <c r="E75"/>
      <c r="F75" s="84"/>
    </row>
    <row r="76" spans="2:6" x14ac:dyDescent="0.2">
      <c r="B76"/>
      <c r="C76" s="44"/>
      <c r="D76"/>
      <c r="E76"/>
      <c r="F76" s="84"/>
    </row>
    <row r="77" spans="2:6" x14ac:dyDescent="0.2">
      <c r="B77"/>
      <c r="C77" s="44"/>
      <c r="D77"/>
      <c r="E77"/>
      <c r="F77" s="84"/>
    </row>
    <row r="78" spans="2:6" x14ac:dyDescent="0.2">
      <c r="B78"/>
      <c r="C78" s="44"/>
      <c r="D78"/>
      <c r="E78"/>
      <c r="F78" s="84"/>
    </row>
    <row r="79" spans="2:6" x14ac:dyDescent="0.2">
      <c r="B79"/>
      <c r="C79" s="44"/>
      <c r="D79"/>
      <c r="E79"/>
      <c r="F79" s="84"/>
    </row>
    <row r="80" spans="2:6" x14ac:dyDescent="0.2">
      <c r="B80"/>
      <c r="C80" s="44"/>
      <c r="D80"/>
      <c r="E80"/>
      <c r="F80" s="84"/>
    </row>
    <row r="81" spans="2:6" x14ac:dyDescent="0.2">
      <c r="B81"/>
      <c r="C81" s="44"/>
      <c r="D81"/>
      <c r="E81"/>
      <c r="F81" s="84"/>
    </row>
    <row r="82" spans="2:6" x14ac:dyDescent="0.2">
      <c r="B82"/>
      <c r="C82" s="44"/>
      <c r="D82"/>
      <c r="E82"/>
      <c r="F82" s="84"/>
    </row>
    <row r="83" spans="2:6" x14ac:dyDescent="0.2">
      <c r="B83"/>
      <c r="C83" s="44"/>
      <c r="D83"/>
      <c r="E83"/>
      <c r="F83" s="84"/>
    </row>
    <row r="84" spans="2:6" x14ac:dyDescent="0.2">
      <c r="B84"/>
      <c r="C84" s="44"/>
      <c r="D84"/>
      <c r="E84"/>
      <c r="F84" s="84"/>
    </row>
    <row r="85" spans="2:6" x14ac:dyDescent="0.2">
      <c r="B85"/>
      <c r="C85" s="44"/>
      <c r="D85"/>
      <c r="E85"/>
      <c r="F85" s="84"/>
    </row>
    <row r="86" spans="2:6" x14ac:dyDescent="0.2">
      <c r="B86"/>
      <c r="C86" s="44"/>
      <c r="D86"/>
      <c r="E86"/>
      <c r="F86" s="84"/>
    </row>
    <row r="87" spans="2:6" x14ac:dyDescent="0.2">
      <c r="B87"/>
      <c r="C87" s="44"/>
      <c r="D87"/>
      <c r="E87"/>
      <c r="F87" s="84"/>
    </row>
    <row r="88" spans="2:6" x14ac:dyDescent="0.2">
      <c r="B88"/>
      <c r="C88" s="44"/>
      <c r="D88"/>
      <c r="E88"/>
      <c r="F88" s="84"/>
    </row>
    <row r="89" spans="2:6" x14ac:dyDescent="0.2">
      <c r="B89"/>
      <c r="C89" s="44"/>
      <c r="D89"/>
      <c r="E89"/>
      <c r="F89" s="84"/>
    </row>
    <row r="90" spans="2:6" x14ac:dyDescent="0.2">
      <c r="B90"/>
      <c r="C90" s="44"/>
      <c r="D90"/>
      <c r="E90"/>
      <c r="F90" s="84"/>
    </row>
    <row r="91" spans="2:6" x14ac:dyDescent="0.2">
      <c r="B91"/>
      <c r="C91" s="44"/>
      <c r="D91"/>
      <c r="E91"/>
      <c r="F91" s="84"/>
    </row>
    <row r="92" spans="2:6" x14ac:dyDescent="0.2">
      <c r="B92"/>
      <c r="C92" s="44"/>
      <c r="D92"/>
      <c r="E92"/>
      <c r="F92" s="84"/>
    </row>
    <row r="93" spans="2:6" x14ac:dyDescent="0.2">
      <c r="B93"/>
      <c r="C93" s="44"/>
      <c r="D93"/>
      <c r="E93"/>
      <c r="F93" s="84"/>
    </row>
    <row r="94" spans="2:6" x14ac:dyDescent="0.2">
      <c r="B94"/>
      <c r="C94" s="44"/>
      <c r="D94"/>
      <c r="E94"/>
      <c r="F94" s="84"/>
    </row>
    <row r="95" spans="2:6" x14ac:dyDescent="0.2">
      <c r="B95"/>
      <c r="C95" s="44"/>
      <c r="D95"/>
      <c r="E95"/>
      <c r="F95" s="84"/>
    </row>
    <row r="96" spans="2:6" x14ac:dyDescent="0.2">
      <c r="B96"/>
      <c r="C96" s="44"/>
      <c r="D96"/>
      <c r="E96"/>
      <c r="F96" s="84"/>
    </row>
    <row r="97" spans="2:6" x14ac:dyDescent="0.2">
      <c r="B97"/>
      <c r="C97" s="44"/>
      <c r="D97"/>
      <c r="E97"/>
      <c r="F97" s="84"/>
    </row>
    <row r="98" spans="2:6" x14ac:dyDescent="0.2">
      <c r="B98"/>
      <c r="C98" s="44"/>
      <c r="D98"/>
      <c r="E98"/>
      <c r="F98" s="84"/>
    </row>
    <row r="99" spans="2:6" x14ac:dyDescent="0.2">
      <c r="B99"/>
      <c r="C99" s="44"/>
      <c r="D99"/>
      <c r="E99"/>
      <c r="F99" s="84"/>
    </row>
    <row r="100" spans="2:6" x14ac:dyDescent="0.2">
      <c r="B100"/>
      <c r="C100" s="44"/>
      <c r="D100"/>
      <c r="E100"/>
      <c r="F100" s="84"/>
    </row>
    <row r="101" spans="2:6" x14ac:dyDescent="0.2">
      <c r="B101"/>
      <c r="C101" s="44"/>
      <c r="D101"/>
      <c r="E101"/>
      <c r="F101" s="84"/>
    </row>
    <row r="102" spans="2:6" x14ac:dyDescent="0.2">
      <c r="B102"/>
      <c r="D102"/>
      <c r="E102"/>
      <c r="F102" s="84"/>
    </row>
    <row r="103" spans="2:6" x14ac:dyDescent="0.2">
      <c r="B103"/>
      <c r="D103"/>
      <c r="E103"/>
      <c r="F103" s="84"/>
    </row>
    <row r="104" spans="2:6" x14ac:dyDescent="0.2">
      <c r="B104"/>
      <c r="D104"/>
      <c r="E104"/>
      <c r="F104" s="84"/>
    </row>
    <row r="105" spans="2:6" x14ac:dyDescent="0.2">
      <c r="B105"/>
      <c r="D105"/>
      <c r="E105"/>
      <c r="F105" s="84"/>
    </row>
    <row r="106" spans="2:6" x14ac:dyDescent="0.2">
      <c r="E106"/>
      <c r="F106" s="84"/>
    </row>
    <row r="107" spans="2:6" x14ac:dyDescent="0.2">
      <c r="E107"/>
      <c r="F107" s="84"/>
    </row>
    <row r="108" spans="2:6" x14ac:dyDescent="0.2">
      <c r="E108" s="28"/>
      <c r="F108" s="85"/>
    </row>
    <row r="109" spans="2:6" x14ac:dyDescent="0.2">
      <c r="E109"/>
      <c r="F109" s="84"/>
    </row>
    <row r="110" spans="2:6" x14ac:dyDescent="0.2">
      <c r="E110"/>
      <c r="F110" s="84"/>
    </row>
    <row r="111" spans="2:6" x14ac:dyDescent="0.2">
      <c r="E111"/>
      <c r="F111" s="84"/>
    </row>
    <row r="112" spans="2:6" x14ac:dyDescent="0.2">
      <c r="E112"/>
      <c r="F112" s="84"/>
    </row>
    <row r="113" spans="3:6" x14ac:dyDescent="0.2">
      <c r="E113"/>
      <c r="F113" s="84"/>
    </row>
    <row r="114" spans="3:6" x14ac:dyDescent="0.2">
      <c r="E114"/>
      <c r="F114" s="84"/>
    </row>
    <row r="115" spans="3:6" x14ac:dyDescent="0.2">
      <c r="E115"/>
      <c r="F115" s="84"/>
    </row>
    <row r="116" spans="3:6" x14ac:dyDescent="0.2">
      <c r="E116"/>
      <c r="F116" s="84"/>
    </row>
    <row r="117" spans="3:6" x14ac:dyDescent="0.2">
      <c r="E117"/>
      <c r="F117" s="84"/>
    </row>
    <row r="118" spans="3:6" x14ac:dyDescent="0.2">
      <c r="E118"/>
      <c r="F118" s="84"/>
    </row>
    <row r="119" spans="3:6" x14ac:dyDescent="0.2">
      <c r="E119"/>
      <c r="F119" s="84"/>
    </row>
    <row r="120" spans="3:6" x14ac:dyDescent="0.2">
      <c r="E120"/>
      <c r="F120" s="84"/>
    </row>
    <row r="121" spans="3:6" x14ac:dyDescent="0.2">
      <c r="E121"/>
      <c r="F121" s="84"/>
    </row>
    <row r="122" spans="3:6" x14ac:dyDescent="0.2">
      <c r="E122"/>
      <c r="F122" s="84"/>
    </row>
    <row r="123" spans="3:6" x14ac:dyDescent="0.2">
      <c r="E123"/>
      <c r="F123" s="84"/>
    </row>
    <row r="124" spans="3:6" x14ac:dyDescent="0.2">
      <c r="E124"/>
      <c r="F124" s="84"/>
    </row>
    <row r="125" spans="3:6" x14ac:dyDescent="0.2">
      <c r="E125"/>
      <c r="F125" s="84"/>
    </row>
    <row r="126" spans="3:6" x14ac:dyDescent="0.2">
      <c r="C126" s="44"/>
      <c r="D126"/>
      <c r="E126"/>
      <c r="F126" s="84"/>
    </row>
    <row r="127" spans="3:6" x14ac:dyDescent="0.2">
      <c r="C127" s="44"/>
      <c r="D127"/>
      <c r="E127"/>
      <c r="F127" s="84"/>
    </row>
    <row r="128" spans="3:6" x14ac:dyDescent="0.2">
      <c r="C128" s="44"/>
      <c r="D128"/>
      <c r="E128"/>
      <c r="F128" s="84"/>
    </row>
    <row r="129" spans="2:6" x14ac:dyDescent="0.2">
      <c r="B129"/>
      <c r="C129" s="44"/>
      <c r="D129"/>
      <c r="E129"/>
      <c r="F129" s="84"/>
    </row>
    <row r="130" spans="2:6" x14ac:dyDescent="0.2">
      <c r="B130"/>
      <c r="C130" s="44"/>
      <c r="D130"/>
      <c r="E130"/>
      <c r="F130" s="84"/>
    </row>
    <row r="131" spans="2:6" x14ac:dyDescent="0.2">
      <c r="B131"/>
      <c r="C131" s="44"/>
      <c r="D131"/>
      <c r="E131"/>
      <c r="F131" s="84"/>
    </row>
    <row r="132" spans="2:6" x14ac:dyDescent="0.2">
      <c r="B132"/>
      <c r="C132" s="44"/>
      <c r="D132"/>
      <c r="E132"/>
      <c r="F132" s="84"/>
    </row>
    <row r="133" spans="2:6" x14ac:dyDescent="0.2">
      <c r="B133"/>
      <c r="C133" s="44"/>
      <c r="D133"/>
      <c r="E133"/>
      <c r="F133" s="84"/>
    </row>
    <row r="134" spans="2:6" x14ac:dyDescent="0.2">
      <c r="B134"/>
      <c r="C134" s="44"/>
      <c r="D134"/>
      <c r="E134"/>
      <c r="F134" s="84"/>
    </row>
    <row r="135" spans="2:6" x14ac:dyDescent="0.2">
      <c r="B135"/>
      <c r="C135" s="44"/>
      <c r="D135"/>
      <c r="E135"/>
      <c r="F135" s="84"/>
    </row>
    <row r="136" spans="2:6" x14ac:dyDescent="0.2">
      <c r="B136"/>
      <c r="C136" s="44"/>
      <c r="D136"/>
      <c r="E136"/>
      <c r="F136" s="84"/>
    </row>
    <row r="137" spans="2:6" x14ac:dyDescent="0.2">
      <c r="B137"/>
      <c r="C137" s="44"/>
      <c r="D137"/>
      <c r="E137"/>
      <c r="F137" s="84"/>
    </row>
    <row r="151" spans="4:5" x14ac:dyDescent="0.2">
      <c r="D151" s="29"/>
      <c r="E151" s="29"/>
    </row>
  </sheetData>
  <mergeCells count="2">
    <mergeCell ref="A2:C2"/>
    <mergeCell ref="A3:C3"/>
  </mergeCells>
  <pageMargins left="0.7" right="0.7" top="0.75" bottom="0.75" header="0.3" footer="0.3"/>
  <pageSetup paperSize="9"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37906-1932-4945-98A8-C806D281965F}">
  <dimension ref="A1:H151"/>
  <sheetViews>
    <sheetView topLeftCell="A13" zoomScale="91" zoomScaleNormal="91" workbookViewId="0">
      <selection activeCell="B5" sqref="B5"/>
    </sheetView>
  </sheetViews>
  <sheetFormatPr defaultColWidth="9.140625" defaultRowHeight="12.75" x14ac:dyDescent="0.2"/>
  <cols>
    <col min="1" max="1" width="7.140625" style="214" customWidth="1"/>
    <col min="2" max="2" width="55.7109375" style="213" customWidth="1"/>
    <col min="3" max="3" width="17.7109375" style="213" customWidth="1"/>
    <col min="4" max="4" width="7.7109375" style="213" customWidth="1"/>
    <col min="5" max="16384" width="9.140625" style="213"/>
  </cols>
  <sheetData>
    <row r="1" spans="1:8" ht="48" customHeight="1" x14ac:dyDescent="0.2">
      <c r="B1" s="265"/>
      <c r="C1" s="265"/>
    </row>
    <row r="2" spans="1:8" ht="27.75" customHeight="1" x14ac:dyDescent="0.25">
      <c r="A2" s="264" t="s">
        <v>69</v>
      </c>
      <c r="B2" s="264"/>
      <c r="C2" s="264"/>
    </row>
    <row r="3" spans="1:8" ht="30" customHeight="1" thickBot="1" x14ac:dyDescent="0.25">
      <c r="A3" s="266" t="s">
        <v>44</v>
      </c>
      <c r="B3" s="266"/>
      <c r="C3" s="266"/>
      <c r="D3" s="236"/>
    </row>
    <row r="4" spans="1:8" s="255" customFormat="1" ht="17.25" customHeight="1" thickBot="1" x14ac:dyDescent="0.3">
      <c r="A4" s="261"/>
      <c r="B4" s="263" t="s">
        <v>77</v>
      </c>
      <c r="C4" s="262">
        <f>C7+C8</f>
        <v>1580</v>
      </c>
      <c r="D4" s="256"/>
    </row>
    <row r="5" spans="1:8" s="255" customFormat="1" ht="17.25" customHeight="1" thickBot="1" x14ac:dyDescent="0.3">
      <c r="A5" s="261"/>
      <c r="B5" s="16" t="s">
        <v>234</v>
      </c>
      <c r="C5" s="260">
        <f>C4*30/100</f>
        <v>474</v>
      </c>
      <c r="D5" s="256"/>
    </row>
    <row r="6" spans="1:8" s="255" customFormat="1" ht="17.25" customHeight="1" thickBot="1" x14ac:dyDescent="0.3">
      <c r="A6" s="259">
        <v>1</v>
      </c>
      <c r="B6" s="258" t="s">
        <v>46</v>
      </c>
      <c r="C6" s="257">
        <f>C4-C5+C10+C11</f>
        <v>2406</v>
      </c>
      <c r="D6" s="256"/>
    </row>
    <row r="7" spans="1:8" ht="20.25" customHeight="1" x14ac:dyDescent="0.2">
      <c r="A7" s="254" t="s">
        <v>1</v>
      </c>
      <c r="B7" s="253" t="s">
        <v>42</v>
      </c>
      <c r="C7" s="252">
        <v>1385</v>
      </c>
      <c r="D7" s="236"/>
    </row>
    <row r="8" spans="1:8" ht="21" customHeight="1" x14ac:dyDescent="0.2">
      <c r="A8" s="250" t="s">
        <v>2</v>
      </c>
      <c r="B8" s="251" t="s">
        <v>79</v>
      </c>
      <c r="C8" s="248">
        <v>195</v>
      </c>
      <c r="E8" s="236"/>
      <c r="G8" s="218"/>
      <c r="H8" s="236"/>
    </row>
    <row r="9" spans="1:8" ht="20.25" customHeight="1" x14ac:dyDescent="0.2">
      <c r="A9" s="250" t="s">
        <v>3</v>
      </c>
      <c r="B9" s="249" t="s">
        <v>22</v>
      </c>
      <c r="C9" s="248">
        <v>0</v>
      </c>
    </row>
    <row r="10" spans="1:8" ht="19.5" customHeight="1" x14ac:dyDescent="0.2">
      <c r="A10" s="250" t="s">
        <v>4</v>
      </c>
      <c r="B10" s="249" t="s">
        <v>238</v>
      </c>
      <c r="C10" s="248">
        <v>1200</v>
      </c>
    </row>
    <row r="11" spans="1:8" ht="19.5" customHeight="1" x14ac:dyDescent="0.2">
      <c r="A11" s="250">
        <v>1.5</v>
      </c>
      <c r="B11" s="249" t="s">
        <v>70</v>
      </c>
      <c r="C11" s="248">
        <v>100</v>
      </c>
    </row>
    <row r="12" spans="1:8" ht="20.25" customHeight="1" thickBot="1" x14ac:dyDescent="0.25">
      <c r="A12" s="247"/>
      <c r="B12" s="246"/>
      <c r="C12" s="219"/>
    </row>
    <row r="13" spans="1:8" s="221" customFormat="1" ht="17.25" customHeight="1" thickBot="1" x14ac:dyDescent="0.3">
      <c r="A13" s="245">
        <v>2</v>
      </c>
      <c r="B13" s="244" t="s">
        <v>24</v>
      </c>
      <c r="C13" s="243">
        <f>C15+C17+C19+C23</f>
        <v>1847</v>
      </c>
    </row>
    <row r="14" spans="1:8" s="221" customFormat="1" ht="17.25" customHeight="1" x14ac:dyDescent="0.25">
      <c r="A14" s="242"/>
      <c r="B14" s="241"/>
      <c r="C14" s="240"/>
    </row>
    <row r="15" spans="1:8" s="237" customFormat="1" ht="16.5" customHeight="1" x14ac:dyDescent="0.25">
      <c r="A15" s="239" t="s">
        <v>5</v>
      </c>
      <c r="B15" s="238" t="s">
        <v>25</v>
      </c>
      <c r="C15" s="232">
        <v>0</v>
      </c>
    </row>
    <row r="16" spans="1:8" ht="19.5" customHeight="1" x14ac:dyDescent="0.2">
      <c r="A16" s="227"/>
      <c r="B16" s="226"/>
      <c r="C16" s="225"/>
    </row>
    <row r="17" spans="1:7" s="237" customFormat="1" ht="19.5" customHeight="1" x14ac:dyDescent="0.25">
      <c r="A17" s="234" t="s">
        <v>6</v>
      </c>
      <c r="B17" s="233" t="s">
        <v>26</v>
      </c>
      <c r="C17" s="232">
        <v>0</v>
      </c>
    </row>
    <row r="18" spans="1:7" ht="18.75" customHeight="1" x14ac:dyDescent="0.2">
      <c r="A18" s="227"/>
      <c r="B18" s="226"/>
      <c r="C18" s="235"/>
    </row>
    <row r="19" spans="1:7" s="231" customFormat="1" ht="18.75" customHeight="1" x14ac:dyDescent="0.25">
      <c r="A19" s="234" t="s">
        <v>7</v>
      </c>
      <c r="B19" s="233" t="s">
        <v>35</v>
      </c>
      <c r="C19" s="232">
        <f>C20+C21</f>
        <v>466</v>
      </c>
    </row>
    <row r="20" spans="1:7" s="231" customFormat="1" ht="18.75" customHeight="1" x14ac:dyDescent="0.25">
      <c r="A20" s="230" t="s">
        <v>36</v>
      </c>
      <c r="B20" s="229" t="s">
        <v>75</v>
      </c>
      <c r="C20" s="228">
        <v>266</v>
      </c>
    </row>
    <row r="21" spans="1:7" s="231" customFormat="1" ht="18.75" customHeight="1" x14ac:dyDescent="0.25">
      <c r="A21" s="230" t="s">
        <v>37</v>
      </c>
      <c r="B21" s="229" t="s">
        <v>74</v>
      </c>
      <c r="C21" s="228">
        <v>200</v>
      </c>
    </row>
    <row r="22" spans="1:7" s="231" customFormat="1" ht="18.75" customHeight="1" x14ac:dyDescent="0.25">
      <c r="A22" s="230" t="s">
        <v>37</v>
      </c>
      <c r="B22" s="229"/>
      <c r="C22" s="228"/>
    </row>
    <row r="23" spans="1:7" s="231" customFormat="1" ht="18.75" customHeight="1" x14ac:dyDescent="0.25">
      <c r="A23" s="234" t="s">
        <v>8</v>
      </c>
      <c r="B23" s="233" t="s">
        <v>33</v>
      </c>
      <c r="C23" s="232">
        <f>C24+C25+C26+C27</f>
        <v>1381</v>
      </c>
    </row>
    <row r="24" spans="1:7" ht="19.5" customHeight="1" x14ac:dyDescent="0.2">
      <c r="A24" s="230" t="s">
        <v>38</v>
      </c>
      <c r="B24" s="229" t="s">
        <v>237</v>
      </c>
      <c r="C24" s="228">
        <v>450</v>
      </c>
    </row>
    <row r="25" spans="1:7" ht="19.5" customHeight="1" x14ac:dyDescent="0.25">
      <c r="A25" s="230" t="s">
        <v>53</v>
      </c>
      <c r="B25" s="229" t="s">
        <v>236</v>
      </c>
      <c r="C25" s="228">
        <v>90</v>
      </c>
      <c r="G25" s="231"/>
    </row>
    <row r="26" spans="1:7" ht="19.5" customHeight="1" x14ac:dyDescent="0.2">
      <c r="A26" s="230" t="s">
        <v>54</v>
      </c>
      <c r="B26" s="229" t="s">
        <v>235</v>
      </c>
      <c r="C26" s="228">
        <v>660</v>
      </c>
    </row>
    <row r="27" spans="1:7" ht="19.5" customHeight="1" x14ac:dyDescent="0.2">
      <c r="A27" s="230" t="s">
        <v>62</v>
      </c>
      <c r="B27" s="229" t="s">
        <v>76</v>
      </c>
      <c r="C27" s="228">
        <v>181</v>
      </c>
    </row>
    <row r="28" spans="1:7" ht="18.75" customHeight="1" x14ac:dyDescent="0.2">
      <c r="A28" s="227"/>
      <c r="B28" s="226"/>
      <c r="C28" s="225"/>
    </row>
    <row r="29" spans="1:7" x14ac:dyDescent="0.2">
      <c r="A29" s="224"/>
      <c r="B29" s="223"/>
      <c r="C29" s="222"/>
    </row>
    <row r="30" spans="1:7" x14ac:dyDescent="0.2">
      <c r="B30" s="220" t="s">
        <v>227</v>
      </c>
      <c r="C30" s="221">
        <f>C6-C13</f>
        <v>559</v>
      </c>
    </row>
    <row r="31" spans="1:7" x14ac:dyDescent="0.2">
      <c r="C31" s="218"/>
    </row>
    <row r="33" spans="2:8" x14ac:dyDescent="0.2">
      <c r="B33" s="216"/>
      <c r="C33" s="216"/>
      <c r="D33" s="216"/>
      <c r="E33" s="216"/>
      <c r="F33" s="216"/>
      <c r="G33" s="216"/>
      <c r="H33" s="216"/>
    </row>
    <row r="34" spans="2:8" x14ac:dyDescent="0.2">
      <c r="B34" s="216"/>
      <c r="C34" s="216"/>
      <c r="D34" s="216"/>
      <c r="E34" s="216"/>
      <c r="F34" s="216"/>
      <c r="G34" s="216"/>
      <c r="H34" s="216"/>
    </row>
    <row r="35" spans="2:8" x14ac:dyDescent="0.2">
      <c r="B35" s="216"/>
      <c r="C35" s="216"/>
      <c r="D35" s="216"/>
      <c r="E35" s="216"/>
      <c r="F35" s="216"/>
      <c r="G35" s="216"/>
      <c r="H35" s="216"/>
    </row>
    <row r="36" spans="2:8" x14ac:dyDescent="0.2">
      <c r="B36" s="216"/>
      <c r="C36" s="216"/>
      <c r="D36" s="216"/>
      <c r="E36" s="216"/>
      <c r="F36" s="216"/>
      <c r="G36" s="216"/>
      <c r="H36" s="216"/>
    </row>
    <row r="37" spans="2:8" x14ac:dyDescent="0.2">
      <c r="B37" s="216"/>
      <c r="C37" s="216"/>
      <c r="D37" s="216"/>
      <c r="E37" s="216"/>
      <c r="F37" s="216"/>
      <c r="G37" s="216"/>
      <c r="H37" s="216"/>
    </row>
    <row r="38" spans="2:8" x14ac:dyDescent="0.2">
      <c r="B38" s="216"/>
      <c r="C38" s="216"/>
      <c r="D38" s="216"/>
      <c r="E38" s="216"/>
      <c r="F38" s="216"/>
      <c r="G38" s="216"/>
      <c r="H38" s="216"/>
    </row>
    <row r="39" spans="2:8" x14ac:dyDescent="0.2">
      <c r="B39" s="216"/>
      <c r="C39" s="216"/>
      <c r="D39" s="216"/>
      <c r="E39" s="216"/>
      <c r="F39" s="216"/>
      <c r="G39" s="216"/>
      <c r="H39" s="216"/>
    </row>
    <row r="40" spans="2:8" x14ac:dyDescent="0.2">
      <c r="B40" s="216"/>
      <c r="C40" s="216"/>
      <c r="D40" s="216"/>
      <c r="E40" s="216"/>
      <c r="F40" s="216"/>
      <c r="G40" s="216"/>
      <c r="H40" s="216"/>
    </row>
    <row r="41" spans="2:8" x14ac:dyDescent="0.2">
      <c r="B41" s="216"/>
      <c r="C41" s="216"/>
      <c r="D41" s="216"/>
      <c r="E41" s="216"/>
      <c r="F41" s="216"/>
      <c r="G41" s="216"/>
      <c r="H41" s="216"/>
    </row>
    <row r="42" spans="2:8" x14ac:dyDescent="0.2">
      <c r="B42" s="216"/>
      <c r="C42" s="216"/>
      <c r="D42" s="216"/>
      <c r="E42" s="216"/>
      <c r="F42" s="216"/>
      <c r="G42" s="216"/>
      <c r="H42" s="216"/>
    </row>
    <row r="43" spans="2:8" x14ac:dyDescent="0.2">
      <c r="B43" s="216"/>
      <c r="C43" s="216"/>
      <c r="D43" s="216"/>
      <c r="E43" s="216"/>
      <c r="F43" s="216"/>
      <c r="G43" s="216"/>
      <c r="H43" s="216"/>
    </row>
    <row r="44" spans="2:8" x14ac:dyDescent="0.2">
      <c r="B44" s="216"/>
      <c r="C44" s="216"/>
      <c r="D44" s="216"/>
      <c r="E44" s="216"/>
      <c r="F44" s="216"/>
      <c r="G44" s="216"/>
      <c r="H44" s="216"/>
    </row>
    <row r="45" spans="2:8" x14ac:dyDescent="0.2">
      <c r="B45" s="216"/>
      <c r="C45" s="216"/>
      <c r="D45" s="216"/>
      <c r="E45" s="216"/>
      <c r="F45" s="216"/>
      <c r="G45" s="216"/>
      <c r="H45" s="216"/>
    </row>
    <row r="46" spans="2:8" x14ac:dyDescent="0.2">
      <c r="B46" s="216"/>
      <c r="C46" s="216"/>
      <c r="D46" s="216"/>
      <c r="E46" s="216"/>
      <c r="F46" s="216"/>
      <c r="G46" s="216"/>
      <c r="H46" s="216"/>
    </row>
    <row r="47" spans="2:8" x14ac:dyDescent="0.2">
      <c r="B47" s="216"/>
      <c r="C47" s="216"/>
      <c r="D47" s="216"/>
      <c r="E47" s="216"/>
      <c r="F47" s="216"/>
      <c r="G47" s="216"/>
      <c r="H47" s="216"/>
    </row>
    <row r="48" spans="2:8" x14ac:dyDescent="0.2">
      <c r="B48" s="216"/>
      <c r="C48" s="216"/>
      <c r="D48" s="216"/>
      <c r="E48" s="216"/>
      <c r="F48" s="216"/>
      <c r="G48" s="216"/>
      <c r="H48" s="216"/>
    </row>
    <row r="49" spans="2:8" x14ac:dyDescent="0.2">
      <c r="B49" s="216"/>
      <c r="C49" s="216"/>
      <c r="D49" s="216"/>
      <c r="E49" s="216"/>
      <c r="F49" s="216"/>
      <c r="G49" s="216"/>
      <c r="H49" s="216"/>
    </row>
    <row r="50" spans="2:8" x14ac:dyDescent="0.2">
      <c r="B50" s="216"/>
      <c r="C50" s="216"/>
      <c r="D50" s="216"/>
      <c r="E50" s="216"/>
      <c r="F50" s="216"/>
      <c r="G50" s="216"/>
      <c r="H50" s="216"/>
    </row>
    <row r="51" spans="2:8" x14ac:dyDescent="0.2">
      <c r="B51" s="216"/>
      <c r="C51" s="216"/>
      <c r="D51" s="216"/>
      <c r="E51" s="216"/>
      <c r="F51" s="216"/>
      <c r="G51" s="216"/>
      <c r="H51" s="216"/>
    </row>
    <row r="52" spans="2:8" x14ac:dyDescent="0.2">
      <c r="B52" s="216"/>
      <c r="C52" s="216"/>
      <c r="D52" s="216"/>
      <c r="E52" s="216"/>
      <c r="F52" s="216"/>
      <c r="G52" s="216"/>
      <c r="H52" s="216"/>
    </row>
    <row r="53" spans="2:8" x14ac:dyDescent="0.2">
      <c r="B53" s="216"/>
      <c r="C53" s="216"/>
      <c r="D53" s="216"/>
      <c r="E53" s="216"/>
      <c r="F53" s="216"/>
      <c r="G53" s="216"/>
      <c r="H53" s="216"/>
    </row>
    <row r="54" spans="2:8" x14ac:dyDescent="0.2">
      <c r="B54" s="216"/>
      <c r="C54" s="216"/>
      <c r="D54" s="216"/>
      <c r="E54" s="216"/>
      <c r="F54" s="216"/>
      <c r="G54" s="216"/>
      <c r="H54" s="216"/>
    </row>
    <row r="55" spans="2:8" x14ac:dyDescent="0.2">
      <c r="B55" s="216"/>
      <c r="C55" s="216"/>
      <c r="D55" s="216"/>
      <c r="E55" s="216"/>
      <c r="F55" s="216"/>
      <c r="G55" s="216"/>
      <c r="H55" s="216"/>
    </row>
    <row r="56" spans="2:8" x14ac:dyDescent="0.2">
      <c r="B56" s="216"/>
      <c r="C56" s="216"/>
      <c r="D56" s="216"/>
      <c r="E56" s="216"/>
      <c r="F56" s="216"/>
      <c r="G56" s="216"/>
      <c r="H56" s="216"/>
    </row>
    <row r="57" spans="2:8" x14ac:dyDescent="0.2">
      <c r="B57" s="216"/>
      <c r="C57" s="216"/>
      <c r="D57" s="216"/>
      <c r="E57" s="216"/>
      <c r="F57" s="216"/>
      <c r="G57" s="216"/>
      <c r="H57" s="216"/>
    </row>
    <row r="58" spans="2:8" x14ac:dyDescent="0.2">
      <c r="B58" s="216"/>
      <c r="C58" s="216"/>
      <c r="D58" s="216"/>
      <c r="E58" s="216"/>
      <c r="F58" s="216"/>
      <c r="G58" s="216"/>
      <c r="H58" s="216"/>
    </row>
    <row r="59" spans="2:8" x14ac:dyDescent="0.2">
      <c r="B59" s="216"/>
      <c r="C59" s="216"/>
      <c r="D59" s="216"/>
      <c r="E59" s="216"/>
      <c r="F59" s="216"/>
      <c r="G59" s="216"/>
      <c r="H59" s="216"/>
    </row>
    <row r="60" spans="2:8" x14ac:dyDescent="0.2">
      <c r="B60" s="216"/>
      <c r="C60" s="216"/>
      <c r="D60" s="216"/>
      <c r="E60" s="216"/>
      <c r="F60" s="216"/>
      <c r="G60" s="216"/>
      <c r="H60" s="216"/>
    </row>
    <row r="61" spans="2:8" x14ac:dyDescent="0.2">
      <c r="B61" s="216"/>
      <c r="C61" s="216"/>
      <c r="D61" s="216"/>
      <c r="E61" s="216"/>
      <c r="F61" s="216"/>
      <c r="G61" s="216"/>
      <c r="H61" s="216"/>
    </row>
    <row r="62" spans="2:8" x14ac:dyDescent="0.2">
      <c r="B62" s="216"/>
      <c r="C62" s="216"/>
      <c r="D62" s="216"/>
      <c r="E62" s="216"/>
      <c r="F62" s="216"/>
      <c r="G62" s="216"/>
      <c r="H62" s="216"/>
    </row>
    <row r="63" spans="2:8" x14ac:dyDescent="0.2">
      <c r="B63" s="216"/>
      <c r="C63" s="216"/>
      <c r="D63" s="216"/>
      <c r="E63" s="216"/>
      <c r="F63" s="216"/>
      <c r="G63" s="216"/>
      <c r="H63" s="216"/>
    </row>
    <row r="64" spans="2:8" x14ac:dyDescent="0.2">
      <c r="B64" s="216"/>
      <c r="C64" s="216"/>
      <c r="D64" s="216"/>
      <c r="E64" s="216"/>
      <c r="F64" s="216"/>
      <c r="G64" s="216"/>
      <c r="H64" s="216"/>
    </row>
    <row r="65" spans="2:8" x14ac:dyDescent="0.2">
      <c r="B65" s="216"/>
      <c r="C65" s="216"/>
      <c r="D65" s="216"/>
      <c r="E65" s="216"/>
      <c r="F65" s="216"/>
      <c r="G65" s="216"/>
      <c r="H65" s="216"/>
    </row>
    <row r="66" spans="2:8" x14ac:dyDescent="0.2">
      <c r="B66" s="216"/>
      <c r="C66" s="216"/>
      <c r="D66" s="216"/>
      <c r="E66" s="216"/>
      <c r="F66" s="216"/>
      <c r="G66" s="216"/>
      <c r="H66" s="216"/>
    </row>
    <row r="67" spans="2:8" x14ac:dyDescent="0.2">
      <c r="B67" s="216"/>
      <c r="C67" s="216"/>
      <c r="D67" s="216"/>
      <c r="E67" s="216"/>
      <c r="F67" s="216"/>
      <c r="G67" s="216"/>
      <c r="H67" s="216"/>
    </row>
    <row r="68" spans="2:8" x14ac:dyDescent="0.2">
      <c r="B68" s="216"/>
      <c r="C68" s="216"/>
      <c r="D68" s="216"/>
      <c r="E68" s="216"/>
      <c r="F68" s="216"/>
      <c r="G68" s="216"/>
      <c r="H68" s="216"/>
    </row>
    <row r="69" spans="2:8" x14ac:dyDescent="0.2">
      <c r="B69" s="216"/>
      <c r="C69" s="216"/>
      <c r="D69" s="216"/>
      <c r="E69" s="216"/>
      <c r="F69" s="216"/>
      <c r="G69" s="216"/>
      <c r="H69" s="216"/>
    </row>
    <row r="70" spans="2:8" x14ac:dyDescent="0.2">
      <c r="B70" s="216"/>
      <c r="C70" s="216"/>
      <c r="D70" s="216"/>
      <c r="E70" s="216"/>
      <c r="F70" s="216"/>
      <c r="G70" s="216"/>
      <c r="H70" s="216"/>
    </row>
    <row r="71" spans="2:8" x14ac:dyDescent="0.2">
      <c r="B71" s="216"/>
      <c r="C71" s="216"/>
      <c r="D71" s="216"/>
      <c r="E71" s="216"/>
      <c r="F71" s="216"/>
      <c r="G71" s="216"/>
      <c r="H71" s="216"/>
    </row>
    <row r="72" spans="2:8" x14ac:dyDescent="0.2">
      <c r="B72" s="216"/>
      <c r="C72" s="216"/>
      <c r="D72" s="216"/>
      <c r="E72" s="216"/>
      <c r="F72" s="216"/>
      <c r="G72" s="216"/>
      <c r="H72" s="216"/>
    </row>
    <row r="73" spans="2:8" x14ac:dyDescent="0.2">
      <c r="B73" s="216"/>
      <c r="C73" s="216"/>
      <c r="D73" s="216"/>
      <c r="E73" s="216"/>
      <c r="F73" s="216"/>
      <c r="G73" s="216"/>
      <c r="H73" s="216"/>
    </row>
    <row r="74" spans="2:8" x14ac:dyDescent="0.2">
      <c r="B74" s="216"/>
      <c r="C74" s="216"/>
      <c r="D74" s="216"/>
      <c r="E74" s="216"/>
      <c r="F74" s="216"/>
      <c r="G74" s="216"/>
      <c r="H74" s="216"/>
    </row>
    <row r="75" spans="2:8" x14ac:dyDescent="0.2">
      <c r="B75" s="216"/>
      <c r="C75" s="216"/>
      <c r="D75" s="216"/>
      <c r="E75" s="216"/>
      <c r="F75" s="216"/>
      <c r="G75" s="216"/>
      <c r="H75" s="216"/>
    </row>
    <row r="76" spans="2:8" x14ac:dyDescent="0.2">
      <c r="B76" s="216"/>
      <c r="C76" s="216"/>
      <c r="D76" s="216"/>
      <c r="E76" s="216"/>
      <c r="F76" s="216"/>
      <c r="G76" s="216"/>
      <c r="H76" s="216"/>
    </row>
    <row r="77" spans="2:8" x14ac:dyDescent="0.2">
      <c r="B77" s="216"/>
      <c r="C77" s="216"/>
      <c r="D77" s="216"/>
      <c r="E77" s="216"/>
      <c r="F77" s="216"/>
      <c r="G77" s="216"/>
      <c r="H77" s="216"/>
    </row>
    <row r="78" spans="2:8" x14ac:dyDescent="0.2">
      <c r="B78" s="216"/>
      <c r="C78" s="216"/>
      <c r="D78" s="216"/>
      <c r="E78" s="216"/>
      <c r="F78" s="216"/>
      <c r="G78" s="216"/>
      <c r="H78" s="216"/>
    </row>
    <row r="79" spans="2:8" x14ac:dyDescent="0.2">
      <c r="B79" s="216"/>
      <c r="C79" s="216"/>
      <c r="D79" s="216"/>
      <c r="E79" s="216"/>
      <c r="F79" s="216"/>
      <c r="G79" s="216"/>
      <c r="H79" s="216"/>
    </row>
    <row r="80" spans="2:8" x14ac:dyDescent="0.2">
      <c r="B80" s="216"/>
      <c r="C80" s="216"/>
      <c r="D80" s="216"/>
      <c r="E80" s="216"/>
      <c r="F80" s="216"/>
      <c r="G80" s="216"/>
      <c r="H80" s="216"/>
    </row>
    <row r="81" spans="2:8" x14ac:dyDescent="0.2">
      <c r="B81" s="216"/>
      <c r="C81" s="216"/>
      <c r="D81" s="216"/>
      <c r="E81" s="216"/>
      <c r="F81" s="216"/>
      <c r="G81" s="216"/>
      <c r="H81" s="216"/>
    </row>
    <row r="82" spans="2:8" x14ac:dyDescent="0.2">
      <c r="B82" s="216"/>
      <c r="C82" s="216"/>
      <c r="D82" s="216"/>
      <c r="E82" s="216"/>
      <c r="F82" s="216"/>
      <c r="G82" s="216"/>
      <c r="H82" s="216"/>
    </row>
    <row r="83" spans="2:8" x14ac:dyDescent="0.2">
      <c r="B83" s="216"/>
      <c r="C83" s="216"/>
      <c r="D83" s="216"/>
      <c r="E83" s="216"/>
      <c r="F83" s="216"/>
      <c r="G83" s="216"/>
      <c r="H83" s="216"/>
    </row>
    <row r="84" spans="2:8" x14ac:dyDescent="0.2">
      <c r="B84" s="216"/>
      <c r="C84" s="216"/>
      <c r="D84" s="216"/>
      <c r="E84" s="216"/>
      <c r="F84" s="216"/>
      <c r="G84" s="216"/>
      <c r="H84" s="216"/>
    </row>
    <row r="85" spans="2:8" x14ac:dyDescent="0.2">
      <c r="B85" s="216"/>
      <c r="C85" s="216"/>
      <c r="D85" s="216"/>
      <c r="E85" s="216"/>
      <c r="F85" s="216"/>
      <c r="G85" s="216"/>
      <c r="H85" s="216"/>
    </row>
    <row r="86" spans="2:8" x14ac:dyDescent="0.2">
      <c r="B86" s="216"/>
      <c r="C86" s="216"/>
      <c r="D86" s="216"/>
      <c r="E86" s="216"/>
      <c r="F86" s="216"/>
      <c r="G86" s="216"/>
      <c r="H86" s="216"/>
    </row>
    <row r="87" spans="2:8" x14ac:dyDescent="0.2">
      <c r="B87" s="216"/>
      <c r="C87" s="216"/>
      <c r="D87" s="216"/>
      <c r="E87" s="216"/>
      <c r="F87" s="216"/>
      <c r="G87" s="216"/>
      <c r="H87" s="216"/>
    </row>
    <row r="88" spans="2:8" x14ac:dyDescent="0.2">
      <c r="B88" s="216"/>
      <c r="C88" s="216"/>
      <c r="D88" s="216"/>
      <c r="E88" s="216"/>
      <c r="F88" s="216"/>
      <c r="G88" s="216"/>
      <c r="H88" s="216"/>
    </row>
    <row r="89" spans="2:8" x14ac:dyDescent="0.2">
      <c r="B89" s="216"/>
      <c r="C89" s="216"/>
      <c r="D89" s="216"/>
      <c r="E89" s="216"/>
      <c r="F89" s="216"/>
      <c r="G89" s="216"/>
      <c r="H89" s="216"/>
    </row>
    <row r="90" spans="2:8" x14ac:dyDescent="0.2">
      <c r="B90" s="216"/>
      <c r="C90" s="216"/>
      <c r="D90" s="216"/>
      <c r="E90" s="216"/>
      <c r="F90" s="216"/>
      <c r="G90" s="216"/>
      <c r="H90" s="216"/>
    </row>
    <row r="91" spans="2:8" x14ac:dyDescent="0.2">
      <c r="B91" s="216"/>
      <c r="C91" s="216"/>
      <c r="D91" s="216"/>
      <c r="E91" s="216"/>
      <c r="F91" s="216"/>
      <c r="G91" s="216"/>
      <c r="H91" s="216"/>
    </row>
    <row r="92" spans="2:8" x14ac:dyDescent="0.2">
      <c r="B92" s="216"/>
      <c r="C92" s="216"/>
      <c r="D92" s="216"/>
      <c r="E92" s="216"/>
      <c r="F92" s="216"/>
      <c r="G92" s="216"/>
      <c r="H92" s="216"/>
    </row>
    <row r="93" spans="2:8" x14ac:dyDescent="0.2">
      <c r="B93" s="216"/>
      <c r="C93" s="216"/>
      <c r="D93" s="216"/>
      <c r="E93" s="216"/>
      <c r="F93" s="216"/>
      <c r="G93" s="216"/>
      <c r="H93" s="216"/>
    </row>
    <row r="94" spans="2:8" x14ac:dyDescent="0.2">
      <c r="B94" s="216"/>
      <c r="C94" s="216"/>
      <c r="D94" s="216"/>
      <c r="E94" s="216"/>
      <c r="F94" s="216"/>
      <c r="G94" s="216"/>
      <c r="H94" s="216"/>
    </row>
    <row r="95" spans="2:8" x14ac:dyDescent="0.2">
      <c r="B95" s="216"/>
      <c r="C95" s="216"/>
      <c r="D95" s="216"/>
      <c r="E95" s="216"/>
      <c r="F95" s="216"/>
      <c r="G95" s="216"/>
      <c r="H95" s="216"/>
    </row>
    <row r="96" spans="2:8" x14ac:dyDescent="0.2">
      <c r="B96" s="216"/>
      <c r="C96" s="216"/>
      <c r="D96" s="216"/>
      <c r="E96" s="216"/>
      <c r="F96" s="216"/>
      <c r="G96" s="216"/>
      <c r="H96" s="216"/>
    </row>
    <row r="97" spans="2:8" x14ac:dyDescent="0.2">
      <c r="B97" s="216"/>
      <c r="C97" s="216"/>
      <c r="D97" s="216"/>
      <c r="E97" s="216"/>
      <c r="F97" s="216"/>
      <c r="G97" s="216"/>
      <c r="H97" s="216"/>
    </row>
    <row r="98" spans="2:8" x14ac:dyDescent="0.2">
      <c r="B98" s="216"/>
      <c r="C98" s="216"/>
      <c r="D98" s="216"/>
      <c r="E98" s="216"/>
      <c r="F98" s="216"/>
      <c r="G98" s="216"/>
      <c r="H98" s="216"/>
    </row>
    <row r="99" spans="2:8" x14ac:dyDescent="0.2">
      <c r="B99" s="216"/>
      <c r="C99" s="216"/>
      <c r="D99" s="216"/>
      <c r="E99" s="216"/>
      <c r="F99" s="216"/>
      <c r="G99" s="216"/>
      <c r="H99" s="216"/>
    </row>
    <row r="100" spans="2:8" x14ac:dyDescent="0.2">
      <c r="B100" s="216"/>
      <c r="C100" s="216"/>
      <c r="D100" s="216"/>
      <c r="E100" s="216"/>
      <c r="F100" s="216"/>
      <c r="G100" s="216"/>
      <c r="H100" s="216"/>
    </row>
    <row r="101" spans="2:8" x14ac:dyDescent="0.2">
      <c r="B101" s="216"/>
      <c r="C101" s="216"/>
      <c r="D101" s="216"/>
      <c r="E101" s="216"/>
      <c r="F101" s="216"/>
      <c r="G101" s="216"/>
      <c r="H101" s="216"/>
    </row>
    <row r="102" spans="2:8" x14ac:dyDescent="0.2">
      <c r="B102" s="216"/>
      <c r="D102" s="216"/>
      <c r="E102" s="216"/>
      <c r="F102" s="216"/>
      <c r="G102" s="216"/>
      <c r="H102" s="216"/>
    </row>
    <row r="103" spans="2:8" x14ac:dyDescent="0.2">
      <c r="B103" s="216"/>
      <c r="D103" s="216"/>
      <c r="E103" s="216"/>
      <c r="F103" s="216"/>
      <c r="G103" s="216"/>
      <c r="H103" s="216"/>
    </row>
    <row r="104" spans="2:8" x14ac:dyDescent="0.2">
      <c r="B104" s="216"/>
      <c r="D104" s="216"/>
      <c r="E104" s="216"/>
      <c r="F104" s="216"/>
      <c r="G104" s="216"/>
      <c r="H104" s="216"/>
    </row>
    <row r="105" spans="2:8" x14ac:dyDescent="0.2">
      <c r="B105" s="216"/>
      <c r="D105" s="216"/>
      <c r="E105" s="216"/>
      <c r="F105" s="216"/>
      <c r="G105" s="216"/>
      <c r="H105" s="216"/>
    </row>
    <row r="106" spans="2:8" x14ac:dyDescent="0.2">
      <c r="D106" s="216"/>
      <c r="E106" s="216"/>
      <c r="F106" s="216"/>
      <c r="G106" s="216"/>
      <c r="H106" s="216"/>
    </row>
    <row r="107" spans="2:8" x14ac:dyDescent="0.2">
      <c r="D107" s="216"/>
      <c r="E107" s="216"/>
      <c r="F107" s="216"/>
      <c r="G107" s="216"/>
      <c r="H107" s="216"/>
    </row>
    <row r="108" spans="2:8" x14ac:dyDescent="0.2">
      <c r="D108" s="217"/>
      <c r="E108" s="217"/>
      <c r="F108" s="217"/>
      <c r="G108" s="216"/>
      <c r="H108" s="216"/>
    </row>
    <row r="109" spans="2:8" x14ac:dyDescent="0.2">
      <c r="D109" s="216"/>
      <c r="E109" s="216"/>
      <c r="F109" s="216"/>
      <c r="G109" s="216"/>
      <c r="H109" s="216"/>
    </row>
    <row r="110" spans="2:8" x14ac:dyDescent="0.2">
      <c r="D110" s="216"/>
      <c r="E110" s="216"/>
      <c r="F110" s="216"/>
      <c r="G110" s="216"/>
      <c r="H110" s="216"/>
    </row>
    <row r="111" spans="2:8" x14ac:dyDescent="0.2">
      <c r="D111" s="216"/>
      <c r="E111" s="216"/>
      <c r="F111" s="216"/>
      <c r="G111" s="216"/>
      <c r="H111" s="216"/>
    </row>
    <row r="112" spans="2:8" x14ac:dyDescent="0.2">
      <c r="D112" s="216"/>
      <c r="E112" s="216"/>
      <c r="F112" s="216"/>
      <c r="G112" s="216"/>
      <c r="H112" s="216"/>
    </row>
    <row r="113" spans="4:8" x14ac:dyDescent="0.2">
      <c r="D113" s="216"/>
      <c r="E113" s="216"/>
      <c r="F113" s="216"/>
      <c r="G113" s="216"/>
      <c r="H113" s="216"/>
    </row>
    <row r="114" spans="4:8" x14ac:dyDescent="0.2">
      <c r="D114" s="216"/>
      <c r="E114" s="216"/>
      <c r="F114" s="216"/>
      <c r="G114" s="216"/>
      <c r="H114" s="216"/>
    </row>
    <row r="115" spans="4:8" x14ac:dyDescent="0.2">
      <c r="D115" s="216"/>
      <c r="E115" s="216"/>
      <c r="F115" s="216"/>
      <c r="G115" s="216"/>
      <c r="H115" s="216"/>
    </row>
    <row r="116" spans="4:8" x14ac:dyDescent="0.2">
      <c r="D116" s="216"/>
      <c r="E116" s="216"/>
      <c r="F116" s="216"/>
      <c r="G116" s="216"/>
      <c r="H116" s="216"/>
    </row>
    <row r="117" spans="4:8" x14ac:dyDescent="0.2">
      <c r="D117" s="216"/>
      <c r="E117" s="216"/>
      <c r="F117" s="216"/>
      <c r="G117" s="216"/>
      <c r="H117" s="216"/>
    </row>
    <row r="118" spans="4:8" x14ac:dyDescent="0.2">
      <c r="D118" s="216"/>
      <c r="E118" s="216"/>
      <c r="F118" s="216"/>
      <c r="G118" s="216"/>
      <c r="H118" s="216"/>
    </row>
    <row r="119" spans="4:8" x14ac:dyDescent="0.2">
      <c r="D119" s="216"/>
      <c r="E119" s="216"/>
      <c r="F119" s="216"/>
      <c r="G119" s="216"/>
      <c r="H119" s="216"/>
    </row>
    <row r="120" spans="4:8" x14ac:dyDescent="0.2">
      <c r="D120" s="216"/>
      <c r="E120" s="216"/>
      <c r="F120" s="216"/>
      <c r="G120" s="216"/>
      <c r="H120" s="216"/>
    </row>
    <row r="121" spans="4:8" x14ac:dyDescent="0.2">
      <c r="D121" s="216"/>
      <c r="E121" s="216"/>
      <c r="F121" s="216"/>
      <c r="G121" s="216"/>
      <c r="H121" s="216"/>
    </row>
    <row r="122" spans="4:8" x14ac:dyDescent="0.2">
      <c r="D122" s="216"/>
      <c r="E122" s="216"/>
      <c r="F122" s="216"/>
      <c r="G122" s="216"/>
      <c r="H122" s="216"/>
    </row>
    <row r="123" spans="4:8" x14ac:dyDescent="0.2">
      <c r="D123" s="216"/>
      <c r="E123" s="217"/>
      <c r="F123" s="216"/>
      <c r="G123" s="216"/>
      <c r="H123" s="216"/>
    </row>
    <row r="124" spans="4:8" x14ac:dyDescent="0.2">
      <c r="D124" s="216"/>
      <c r="E124" s="216"/>
      <c r="F124" s="216"/>
      <c r="G124" s="216"/>
      <c r="H124" s="216"/>
    </row>
    <row r="125" spans="4:8" x14ac:dyDescent="0.2">
      <c r="D125" s="216"/>
      <c r="E125" s="216"/>
      <c r="F125" s="216"/>
      <c r="G125" s="216"/>
      <c r="H125" s="216"/>
    </row>
    <row r="126" spans="4:8" x14ac:dyDescent="0.2">
      <c r="D126" s="216"/>
      <c r="E126" s="216"/>
      <c r="F126" s="216"/>
      <c r="G126" s="216"/>
      <c r="H126" s="216"/>
    </row>
    <row r="127" spans="4:8" x14ac:dyDescent="0.2">
      <c r="D127" s="216"/>
      <c r="E127" s="216"/>
      <c r="F127" s="216"/>
      <c r="G127" s="216"/>
      <c r="H127" s="216"/>
    </row>
    <row r="128" spans="4:8" x14ac:dyDescent="0.2">
      <c r="D128" s="216"/>
      <c r="E128" s="216"/>
      <c r="F128" s="216"/>
      <c r="G128" s="216"/>
      <c r="H128" s="216"/>
    </row>
    <row r="129" spans="2:8" x14ac:dyDescent="0.2">
      <c r="B129" s="216"/>
      <c r="C129" s="216"/>
      <c r="D129" s="216"/>
      <c r="E129" s="216"/>
      <c r="F129" s="216"/>
      <c r="G129" s="216"/>
      <c r="H129" s="216"/>
    </row>
    <row r="130" spans="2:8" x14ac:dyDescent="0.2">
      <c r="B130" s="216"/>
      <c r="C130" s="216"/>
      <c r="D130" s="216"/>
      <c r="E130" s="216"/>
      <c r="F130" s="216"/>
      <c r="G130" s="216"/>
      <c r="H130" s="216"/>
    </row>
    <row r="131" spans="2:8" x14ac:dyDescent="0.2">
      <c r="B131" s="216"/>
      <c r="C131" s="216"/>
      <c r="D131" s="216"/>
      <c r="E131" s="216"/>
      <c r="F131" s="216"/>
      <c r="G131" s="216"/>
      <c r="H131" s="216"/>
    </row>
    <row r="132" spans="2:8" x14ac:dyDescent="0.2">
      <c r="B132" s="216"/>
      <c r="C132" s="216"/>
      <c r="D132" s="216"/>
      <c r="E132" s="216"/>
      <c r="F132" s="216"/>
      <c r="G132" s="216"/>
      <c r="H132" s="216"/>
    </row>
    <row r="133" spans="2:8" x14ac:dyDescent="0.2">
      <c r="B133" s="216"/>
      <c r="C133" s="216"/>
      <c r="D133" s="216"/>
      <c r="E133" s="216"/>
      <c r="F133" s="216"/>
      <c r="G133" s="216"/>
      <c r="H133" s="216"/>
    </row>
    <row r="134" spans="2:8" x14ac:dyDescent="0.2">
      <c r="B134" s="216"/>
      <c r="C134" s="216"/>
      <c r="D134" s="216"/>
      <c r="E134" s="216"/>
      <c r="F134" s="216"/>
      <c r="G134" s="216"/>
      <c r="H134" s="216"/>
    </row>
    <row r="135" spans="2:8" x14ac:dyDescent="0.2">
      <c r="B135" s="216"/>
      <c r="C135" s="216"/>
      <c r="D135" s="216"/>
      <c r="E135" s="216"/>
      <c r="F135" s="216"/>
      <c r="G135" s="216"/>
      <c r="H135" s="216"/>
    </row>
    <row r="136" spans="2:8" x14ac:dyDescent="0.2">
      <c r="B136" s="216"/>
      <c r="C136" s="216"/>
      <c r="D136" s="216"/>
      <c r="E136" s="216"/>
      <c r="F136" s="216"/>
      <c r="G136" s="216"/>
      <c r="H136" s="216"/>
    </row>
    <row r="137" spans="2:8" x14ac:dyDescent="0.2">
      <c r="B137" s="216"/>
      <c r="C137" s="216"/>
      <c r="D137" s="216"/>
      <c r="E137" s="216"/>
      <c r="F137" s="216"/>
      <c r="G137" s="216"/>
      <c r="H137" s="216"/>
    </row>
    <row r="151" spans="4:5" x14ac:dyDescent="0.2">
      <c r="D151" s="215"/>
      <c r="E151" s="215"/>
    </row>
  </sheetData>
  <mergeCells count="3">
    <mergeCell ref="B1:C1"/>
    <mergeCell ref="A2:C2"/>
    <mergeCell ref="A3:C3"/>
  </mergeCells>
  <pageMargins left="0.7" right="0.7" top="0.75" bottom="0.75" header="0.3" footer="0.3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8622-B101-4302-81D8-FCC14DB44933}">
  <dimension ref="A1:H141"/>
  <sheetViews>
    <sheetView topLeftCell="A4" zoomScale="91" zoomScaleNormal="91" workbookViewId="0">
      <selection activeCell="J12" sqref="J12"/>
    </sheetView>
  </sheetViews>
  <sheetFormatPr defaultColWidth="9.140625" defaultRowHeight="12.75" x14ac:dyDescent="0.2"/>
  <cols>
    <col min="1" max="1" width="7.140625" style="2" customWidth="1"/>
    <col min="2" max="2" width="55.7109375" style="1" customWidth="1"/>
    <col min="3" max="3" width="17.7109375" style="1" customWidth="1"/>
    <col min="4" max="4" width="7.7109375" style="1" customWidth="1"/>
    <col min="5" max="16384" width="9.140625" style="1"/>
  </cols>
  <sheetData>
    <row r="1" spans="1:8" ht="48" customHeight="1" x14ac:dyDescent="0.2">
      <c r="B1" s="208"/>
      <c r="C1" s="208"/>
    </row>
    <row r="2" spans="1:8" ht="28.5" customHeight="1" x14ac:dyDescent="0.25">
      <c r="A2" s="204" t="s">
        <v>78</v>
      </c>
      <c r="B2" s="204"/>
      <c r="C2" s="204"/>
    </row>
    <row r="3" spans="1:8" ht="23.25" customHeight="1" thickBot="1" x14ac:dyDescent="0.25">
      <c r="A3" s="207" t="s">
        <v>44</v>
      </c>
      <c r="B3" s="207"/>
      <c r="C3" s="207"/>
      <c r="D3" s="11"/>
    </row>
    <row r="4" spans="1:8" s="6" customFormat="1" ht="17.25" customHeight="1" thickBot="1" x14ac:dyDescent="0.3">
      <c r="A4" s="12"/>
      <c r="B4" s="30" t="s">
        <v>77</v>
      </c>
      <c r="C4" s="31">
        <f>C7+C8</f>
        <v>795</v>
      </c>
      <c r="D4" s="47"/>
    </row>
    <row r="5" spans="1:8" s="6" customFormat="1" ht="17.25" customHeight="1" thickBot="1" x14ac:dyDescent="0.3">
      <c r="A5" s="12"/>
      <c r="B5" s="16" t="s">
        <v>241</v>
      </c>
      <c r="C5" s="63">
        <f>C4*30/100</f>
        <v>238.5</v>
      </c>
      <c r="D5" s="47"/>
    </row>
    <row r="6" spans="1:8" s="6" customFormat="1" ht="17.25" customHeight="1" thickBot="1" x14ac:dyDescent="0.3">
      <c r="A6" s="53">
        <v>1</v>
      </c>
      <c r="B6" s="54" t="s">
        <v>46</v>
      </c>
      <c r="C6" s="55">
        <f>C4-C5</f>
        <v>556.5</v>
      </c>
      <c r="D6" s="47"/>
    </row>
    <row r="7" spans="1:8" ht="20.25" customHeight="1" x14ac:dyDescent="0.2">
      <c r="A7" s="13" t="s">
        <v>1</v>
      </c>
      <c r="B7" s="14" t="s">
        <v>42</v>
      </c>
      <c r="C7" s="92">
        <v>795</v>
      </c>
      <c r="D7" s="11"/>
    </row>
    <row r="8" spans="1:8" ht="21" customHeight="1" x14ac:dyDescent="0.2">
      <c r="A8" s="15" t="s">
        <v>2</v>
      </c>
      <c r="B8" s="91" t="s">
        <v>79</v>
      </c>
      <c r="C8" s="93">
        <v>0</v>
      </c>
      <c r="E8" s="11"/>
      <c r="G8" s="51"/>
      <c r="H8" s="11"/>
    </row>
    <row r="9" spans="1:8" ht="20.25" customHeight="1" x14ac:dyDescent="0.2">
      <c r="A9" s="15" t="s">
        <v>3</v>
      </c>
      <c r="B9" s="16" t="s">
        <v>22</v>
      </c>
      <c r="C9" s="93">
        <v>0</v>
      </c>
    </row>
    <row r="10" spans="1:8" ht="20.25" customHeight="1" thickBot="1" x14ac:dyDescent="0.25">
      <c r="A10" s="7"/>
      <c r="B10" s="5"/>
      <c r="C10" s="9"/>
    </row>
    <row r="11" spans="1:8" s="8" customFormat="1" ht="17.25" customHeight="1" thickBot="1" x14ac:dyDescent="0.3">
      <c r="A11" s="56">
        <v>2</v>
      </c>
      <c r="B11" s="57" t="s">
        <v>24</v>
      </c>
      <c r="C11" s="58">
        <f>C13+C14+C15</f>
        <v>619</v>
      </c>
    </row>
    <row r="12" spans="1:8" s="8" customFormat="1" ht="17.25" customHeight="1" x14ac:dyDescent="0.25">
      <c r="A12" s="52"/>
      <c r="B12" s="39"/>
      <c r="C12" s="38"/>
    </row>
    <row r="13" spans="1:8" s="19" customFormat="1" ht="16.5" customHeight="1" x14ac:dyDescent="0.25">
      <c r="A13" s="18" t="s">
        <v>5</v>
      </c>
      <c r="B13" s="32" t="s">
        <v>25</v>
      </c>
      <c r="C13" s="23">
        <v>0</v>
      </c>
    </row>
    <row r="14" spans="1:8" s="19" customFormat="1" ht="19.5" customHeight="1" x14ac:dyDescent="0.25">
      <c r="A14" s="22" t="s">
        <v>6</v>
      </c>
      <c r="B14" s="34" t="s">
        <v>26</v>
      </c>
      <c r="C14" s="23">
        <v>0</v>
      </c>
    </row>
    <row r="15" spans="1:8" s="27" customFormat="1" ht="18.75" customHeight="1" x14ac:dyDescent="0.25">
      <c r="A15" s="22" t="s">
        <v>7</v>
      </c>
      <c r="B15" s="34" t="s">
        <v>239</v>
      </c>
      <c r="C15" s="23">
        <v>619</v>
      </c>
    </row>
    <row r="16" spans="1:8" s="27" customFormat="1" ht="18.75" customHeight="1" x14ac:dyDescent="0.25">
      <c r="A16" s="25" t="s">
        <v>36</v>
      </c>
      <c r="B16" s="37" t="s">
        <v>240</v>
      </c>
      <c r="C16" s="26"/>
    </row>
    <row r="17" spans="1:8" x14ac:dyDescent="0.2">
      <c r="A17" s="60"/>
      <c r="B17" s="61"/>
      <c r="C17" s="62"/>
    </row>
    <row r="18" spans="1:8" x14ac:dyDescent="0.2">
      <c r="B18" s="10" t="s">
        <v>227</v>
      </c>
      <c r="C18" s="8">
        <f>C6-C11</f>
        <v>-62.5</v>
      </c>
    </row>
    <row r="19" spans="1:8" x14ac:dyDescent="0.2">
      <c r="B19" s="10"/>
      <c r="C19" s="51"/>
    </row>
    <row r="20" spans="1:8" x14ac:dyDescent="0.2">
      <c r="B20" s="9"/>
      <c r="C20" s="51"/>
    </row>
    <row r="21" spans="1:8" x14ac:dyDescent="0.2">
      <c r="C21" s="51"/>
    </row>
    <row r="23" spans="1:8" x14ac:dyDescent="0.2">
      <c r="B23"/>
      <c r="C23"/>
      <c r="D23"/>
      <c r="E23"/>
      <c r="F23"/>
      <c r="G23"/>
      <c r="H23"/>
    </row>
    <row r="24" spans="1:8" x14ac:dyDescent="0.2">
      <c r="B24"/>
      <c r="C24"/>
      <c r="D24"/>
      <c r="E24"/>
      <c r="F24"/>
      <c r="G24"/>
      <c r="H24"/>
    </row>
    <row r="25" spans="1:8" x14ac:dyDescent="0.2">
      <c r="B25"/>
      <c r="C25"/>
      <c r="D25"/>
      <c r="E25"/>
      <c r="F25"/>
      <c r="G25"/>
      <c r="H25"/>
    </row>
    <row r="26" spans="1:8" x14ac:dyDescent="0.2">
      <c r="B26"/>
      <c r="C26"/>
      <c r="D26"/>
      <c r="E26"/>
      <c r="F26"/>
      <c r="G26"/>
      <c r="H26"/>
    </row>
    <row r="27" spans="1:8" x14ac:dyDescent="0.2">
      <c r="B27"/>
      <c r="C27"/>
      <c r="D27"/>
      <c r="E27"/>
      <c r="F27"/>
      <c r="G27"/>
      <c r="H27"/>
    </row>
    <row r="28" spans="1:8" x14ac:dyDescent="0.2">
      <c r="B28"/>
      <c r="C28"/>
      <c r="D28"/>
      <c r="E28"/>
      <c r="F28"/>
      <c r="G28"/>
      <c r="H28"/>
    </row>
    <row r="29" spans="1:8" x14ac:dyDescent="0.2">
      <c r="B29"/>
      <c r="C29"/>
      <c r="D29"/>
      <c r="E29"/>
      <c r="F29"/>
      <c r="G29"/>
      <c r="H29"/>
    </row>
    <row r="30" spans="1:8" x14ac:dyDescent="0.2">
      <c r="B30"/>
      <c r="C30"/>
      <c r="D30"/>
      <c r="E30"/>
      <c r="F30"/>
      <c r="G30"/>
      <c r="H30"/>
    </row>
    <row r="31" spans="1:8" x14ac:dyDescent="0.2">
      <c r="B31"/>
      <c r="C31"/>
      <c r="D31"/>
      <c r="E31"/>
      <c r="F31"/>
      <c r="G31"/>
      <c r="H31"/>
    </row>
    <row r="32" spans="1:8" x14ac:dyDescent="0.2">
      <c r="B32"/>
      <c r="C32"/>
      <c r="D32"/>
      <c r="E32"/>
      <c r="F32"/>
      <c r="G32"/>
      <c r="H32"/>
    </row>
    <row r="33" spans="2:8" x14ac:dyDescent="0.2">
      <c r="B33"/>
      <c r="C33"/>
      <c r="D33"/>
      <c r="E33"/>
      <c r="F33"/>
      <c r="G33"/>
      <c r="H33"/>
    </row>
    <row r="34" spans="2:8" x14ac:dyDescent="0.2">
      <c r="B34"/>
      <c r="C34"/>
      <c r="D34"/>
      <c r="E34"/>
      <c r="F34"/>
      <c r="G34"/>
      <c r="H34"/>
    </row>
    <row r="35" spans="2:8" x14ac:dyDescent="0.2">
      <c r="B35"/>
      <c r="C35"/>
      <c r="D35"/>
      <c r="E35"/>
      <c r="F35"/>
      <c r="G35"/>
      <c r="H35"/>
    </row>
    <row r="36" spans="2:8" x14ac:dyDescent="0.2">
      <c r="B36"/>
      <c r="C36"/>
      <c r="D36"/>
      <c r="E36"/>
      <c r="F36"/>
      <c r="G36"/>
      <c r="H36"/>
    </row>
    <row r="37" spans="2:8" x14ac:dyDescent="0.2">
      <c r="B37"/>
      <c r="C37"/>
      <c r="D37"/>
      <c r="E37"/>
      <c r="F37"/>
      <c r="G37"/>
      <c r="H37"/>
    </row>
    <row r="38" spans="2:8" x14ac:dyDescent="0.2">
      <c r="B38"/>
      <c r="C38"/>
      <c r="D38"/>
      <c r="E38"/>
      <c r="F38"/>
      <c r="G38"/>
      <c r="H38"/>
    </row>
    <row r="39" spans="2:8" x14ac:dyDescent="0.2">
      <c r="B39"/>
      <c r="C39"/>
      <c r="D39"/>
      <c r="E39"/>
      <c r="F39"/>
      <c r="G39"/>
      <c r="H39"/>
    </row>
    <row r="40" spans="2:8" x14ac:dyDescent="0.2">
      <c r="B40"/>
      <c r="C40"/>
      <c r="D40"/>
      <c r="E40"/>
      <c r="F40"/>
      <c r="G40"/>
      <c r="H40"/>
    </row>
    <row r="41" spans="2:8" x14ac:dyDescent="0.2">
      <c r="B41"/>
      <c r="C41"/>
      <c r="D41"/>
      <c r="E41"/>
      <c r="F41"/>
      <c r="G41"/>
      <c r="H41"/>
    </row>
    <row r="42" spans="2:8" x14ac:dyDescent="0.2">
      <c r="B42"/>
      <c r="C42"/>
      <c r="D42"/>
      <c r="E42"/>
      <c r="F42"/>
      <c r="G42"/>
      <c r="H42"/>
    </row>
    <row r="43" spans="2:8" x14ac:dyDescent="0.2">
      <c r="B43"/>
      <c r="C43"/>
      <c r="D43"/>
      <c r="E43"/>
      <c r="F43"/>
      <c r="G43"/>
      <c r="H43"/>
    </row>
    <row r="44" spans="2:8" x14ac:dyDescent="0.2">
      <c r="B44"/>
      <c r="C44"/>
      <c r="D44"/>
      <c r="E44"/>
      <c r="F44"/>
      <c r="G44"/>
      <c r="H44"/>
    </row>
    <row r="45" spans="2:8" x14ac:dyDescent="0.2">
      <c r="B45"/>
      <c r="C45"/>
      <c r="D45"/>
      <c r="E45"/>
      <c r="F45"/>
      <c r="G45"/>
      <c r="H45"/>
    </row>
    <row r="46" spans="2:8" x14ac:dyDescent="0.2">
      <c r="B46"/>
      <c r="C46"/>
      <c r="D46"/>
      <c r="E46"/>
      <c r="F46"/>
      <c r="G46"/>
      <c r="H46"/>
    </row>
    <row r="47" spans="2:8" x14ac:dyDescent="0.2">
      <c r="B47"/>
      <c r="C47"/>
      <c r="D47"/>
      <c r="E47"/>
      <c r="F47"/>
      <c r="G47"/>
      <c r="H47"/>
    </row>
    <row r="48" spans="2:8" x14ac:dyDescent="0.2">
      <c r="B48"/>
      <c r="C48"/>
      <c r="D48"/>
      <c r="E48"/>
      <c r="F48"/>
      <c r="G48"/>
      <c r="H48"/>
    </row>
    <row r="49" spans="2:8" x14ac:dyDescent="0.2">
      <c r="B49"/>
      <c r="C49"/>
      <c r="D49"/>
      <c r="E49"/>
      <c r="F49"/>
      <c r="G49"/>
      <c r="H49"/>
    </row>
    <row r="50" spans="2:8" x14ac:dyDescent="0.2">
      <c r="B50"/>
      <c r="C50"/>
      <c r="D50"/>
      <c r="E50"/>
      <c r="F50"/>
      <c r="G50"/>
      <c r="H50"/>
    </row>
    <row r="51" spans="2:8" x14ac:dyDescent="0.2">
      <c r="B51"/>
      <c r="C51"/>
      <c r="D51"/>
      <c r="E51"/>
      <c r="F51"/>
      <c r="G51"/>
      <c r="H51"/>
    </row>
    <row r="52" spans="2:8" x14ac:dyDescent="0.2">
      <c r="B52"/>
      <c r="C52"/>
      <c r="D52"/>
      <c r="E52"/>
      <c r="F52"/>
      <c r="G52"/>
      <c r="H52"/>
    </row>
    <row r="53" spans="2:8" x14ac:dyDescent="0.2">
      <c r="B53"/>
      <c r="C53"/>
      <c r="D53"/>
      <c r="E53"/>
      <c r="F53"/>
      <c r="G53"/>
      <c r="H53"/>
    </row>
    <row r="54" spans="2:8" x14ac:dyDescent="0.2">
      <c r="B54"/>
      <c r="C54"/>
      <c r="D54"/>
      <c r="E54"/>
      <c r="F54"/>
      <c r="G54"/>
      <c r="H54"/>
    </row>
    <row r="55" spans="2:8" x14ac:dyDescent="0.2">
      <c r="B55"/>
      <c r="C55"/>
      <c r="D55"/>
      <c r="E55"/>
      <c r="F55"/>
      <c r="G55"/>
      <c r="H55"/>
    </row>
    <row r="56" spans="2:8" x14ac:dyDescent="0.2">
      <c r="B56"/>
      <c r="C56"/>
      <c r="D56"/>
      <c r="E56"/>
      <c r="F56"/>
      <c r="G56"/>
      <c r="H56"/>
    </row>
    <row r="57" spans="2:8" x14ac:dyDescent="0.2">
      <c r="B57"/>
      <c r="C57"/>
      <c r="D57"/>
      <c r="E57"/>
      <c r="F57"/>
      <c r="G57"/>
      <c r="H57"/>
    </row>
    <row r="58" spans="2:8" x14ac:dyDescent="0.2">
      <c r="B58"/>
      <c r="C58"/>
      <c r="D58"/>
      <c r="E58"/>
      <c r="F58"/>
      <c r="G58"/>
      <c r="H58"/>
    </row>
    <row r="59" spans="2:8" x14ac:dyDescent="0.2">
      <c r="B59"/>
      <c r="C59"/>
      <c r="D59"/>
      <c r="E59"/>
      <c r="F59"/>
      <c r="G59"/>
      <c r="H59"/>
    </row>
    <row r="60" spans="2:8" x14ac:dyDescent="0.2">
      <c r="B60"/>
      <c r="C60"/>
      <c r="D60"/>
      <c r="E60"/>
      <c r="F60"/>
      <c r="G60"/>
      <c r="H60"/>
    </row>
    <row r="61" spans="2:8" x14ac:dyDescent="0.2">
      <c r="B61"/>
      <c r="C61"/>
      <c r="D61"/>
      <c r="E61"/>
      <c r="F61"/>
      <c r="G61"/>
      <c r="H61"/>
    </row>
    <row r="62" spans="2:8" x14ac:dyDescent="0.2">
      <c r="B62"/>
      <c r="C62"/>
      <c r="D62"/>
      <c r="E62"/>
      <c r="F62"/>
      <c r="G62"/>
      <c r="H62"/>
    </row>
    <row r="63" spans="2:8" x14ac:dyDescent="0.2">
      <c r="B63"/>
      <c r="C63"/>
      <c r="D63"/>
      <c r="E63"/>
      <c r="F63"/>
      <c r="G63"/>
      <c r="H63"/>
    </row>
    <row r="64" spans="2:8" x14ac:dyDescent="0.2">
      <c r="B64"/>
      <c r="C64"/>
      <c r="D64"/>
      <c r="E64"/>
      <c r="F64"/>
      <c r="G64"/>
      <c r="H64"/>
    </row>
    <row r="65" spans="2:8" x14ac:dyDescent="0.2">
      <c r="B65"/>
      <c r="C65"/>
      <c r="D65"/>
      <c r="E65"/>
      <c r="F65"/>
      <c r="G65"/>
      <c r="H65"/>
    </row>
    <row r="66" spans="2:8" x14ac:dyDescent="0.2">
      <c r="B66"/>
      <c r="C66"/>
      <c r="D66"/>
      <c r="E66"/>
      <c r="F66"/>
      <c r="G66"/>
      <c r="H66"/>
    </row>
    <row r="67" spans="2:8" x14ac:dyDescent="0.2">
      <c r="B67"/>
      <c r="C67"/>
      <c r="D67"/>
      <c r="E67"/>
      <c r="F67"/>
      <c r="G67"/>
      <c r="H67"/>
    </row>
    <row r="68" spans="2:8" x14ac:dyDescent="0.2">
      <c r="B68"/>
      <c r="C68"/>
      <c r="D68"/>
      <c r="E68"/>
      <c r="F68"/>
      <c r="G68"/>
      <c r="H68"/>
    </row>
    <row r="69" spans="2:8" x14ac:dyDescent="0.2">
      <c r="B69"/>
      <c r="C69"/>
      <c r="D69"/>
      <c r="E69"/>
      <c r="F69"/>
      <c r="G69"/>
      <c r="H69"/>
    </row>
    <row r="70" spans="2:8" x14ac:dyDescent="0.2">
      <c r="B70"/>
      <c r="C70"/>
      <c r="D70"/>
      <c r="E70"/>
      <c r="F70"/>
      <c r="G70"/>
      <c r="H70"/>
    </row>
    <row r="71" spans="2:8" x14ac:dyDescent="0.2">
      <c r="B71"/>
      <c r="C71"/>
      <c r="D71"/>
      <c r="E71"/>
      <c r="F71"/>
      <c r="G71"/>
      <c r="H71"/>
    </row>
    <row r="72" spans="2:8" x14ac:dyDescent="0.2">
      <c r="B72"/>
      <c r="C72"/>
      <c r="D72"/>
      <c r="E72"/>
      <c r="F72"/>
      <c r="G72"/>
      <c r="H72"/>
    </row>
    <row r="73" spans="2:8" x14ac:dyDescent="0.2">
      <c r="B73"/>
      <c r="C73"/>
      <c r="D73"/>
      <c r="E73"/>
      <c r="F73"/>
      <c r="G73"/>
      <c r="H73"/>
    </row>
    <row r="74" spans="2:8" x14ac:dyDescent="0.2">
      <c r="B74"/>
      <c r="C74"/>
      <c r="D74"/>
      <c r="E74"/>
      <c r="F74"/>
      <c r="G74"/>
      <c r="H74"/>
    </row>
    <row r="75" spans="2:8" x14ac:dyDescent="0.2">
      <c r="B75"/>
      <c r="C75"/>
      <c r="D75"/>
      <c r="E75"/>
      <c r="F75"/>
      <c r="G75"/>
      <c r="H75"/>
    </row>
    <row r="76" spans="2:8" x14ac:dyDescent="0.2">
      <c r="B76"/>
      <c r="C76"/>
      <c r="D76"/>
      <c r="E76"/>
      <c r="F76"/>
      <c r="G76"/>
      <c r="H76"/>
    </row>
    <row r="77" spans="2:8" x14ac:dyDescent="0.2">
      <c r="B77"/>
      <c r="C77"/>
      <c r="D77"/>
      <c r="E77"/>
      <c r="F77"/>
      <c r="G77"/>
      <c r="H77"/>
    </row>
    <row r="78" spans="2:8" x14ac:dyDescent="0.2">
      <c r="B78"/>
      <c r="C78"/>
      <c r="D78"/>
      <c r="E78"/>
      <c r="F78"/>
      <c r="G78"/>
      <c r="H78"/>
    </row>
    <row r="79" spans="2:8" x14ac:dyDescent="0.2">
      <c r="B79"/>
      <c r="C79"/>
      <c r="D79"/>
      <c r="E79"/>
      <c r="F79"/>
      <c r="G79"/>
      <c r="H79"/>
    </row>
    <row r="80" spans="2:8" x14ac:dyDescent="0.2">
      <c r="B80"/>
      <c r="C80"/>
      <c r="D80"/>
      <c r="E80"/>
      <c r="F80"/>
      <c r="G80"/>
      <c r="H80"/>
    </row>
    <row r="81" spans="2:8" x14ac:dyDescent="0.2">
      <c r="B81"/>
      <c r="C81"/>
      <c r="D81"/>
      <c r="E81"/>
      <c r="F81"/>
      <c r="G81"/>
      <c r="H81"/>
    </row>
    <row r="82" spans="2:8" x14ac:dyDescent="0.2">
      <c r="B82"/>
      <c r="C82"/>
      <c r="D82"/>
      <c r="E82"/>
      <c r="F82"/>
      <c r="G82"/>
      <c r="H82"/>
    </row>
    <row r="83" spans="2:8" x14ac:dyDescent="0.2">
      <c r="B83"/>
      <c r="C83"/>
      <c r="D83"/>
      <c r="E83"/>
      <c r="F83"/>
      <c r="G83"/>
      <c r="H83"/>
    </row>
    <row r="84" spans="2:8" x14ac:dyDescent="0.2">
      <c r="B84"/>
      <c r="C84"/>
      <c r="D84"/>
      <c r="E84"/>
      <c r="F84"/>
      <c r="G84"/>
      <c r="H84"/>
    </row>
    <row r="85" spans="2:8" x14ac:dyDescent="0.2">
      <c r="B85"/>
      <c r="C85"/>
      <c r="D85"/>
      <c r="E85"/>
      <c r="F85"/>
      <c r="G85"/>
      <c r="H85"/>
    </row>
    <row r="86" spans="2:8" x14ac:dyDescent="0.2">
      <c r="B86"/>
      <c r="C86"/>
      <c r="D86"/>
      <c r="E86"/>
      <c r="F86"/>
      <c r="G86"/>
      <c r="H86"/>
    </row>
    <row r="87" spans="2:8" x14ac:dyDescent="0.2">
      <c r="B87"/>
      <c r="C87"/>
      <c r="D87"/>
      <c r="E87"/>
      <c r="F87"/>
      <c r="G87"/>
      <c r="H87"/>
    </row>
    <row r="88" spans="2:8" x14ac:dyDescent="0.2">
      <c r="B88"/>
      <c r="C88"/>
      <c r="D88"/>
      <c r="E88"/>
      <c r="F88"/>
      <c r="G88"/>
      <c r="H88"/>
    </row>
    <row r="89" spans="2:8" x14ac:dyDescent="0.2">
      <c r="B89"/>
      <c r="C89"/>
      <c r="D89"/>
      <c r="E89"/>
      <c r="F89"/>
      <c r="G89"/>
      <c r="H89"/>
    </row>
    <row r="90" spans="2:8" x14ac:dyDescent="0.2">
      <c r="B90"/>
      <c r="C90"/>
      <c r="D90"/>
      <c r="E90"/>
      <c r="F90"/>
      <c r="G90"/>
      <c r="H90"/>
    </row>
    <row r="91" spans="2:8" x14ac:dyDescent="0.2">
      <c r="B91"/>
      <c r="C91"/>
      <c r="D91"/>
      <c r="E91"/>
      <c r="F91"/>
      <c r="G91"/>
      <c r="H91"/>
    </row>
    <row r="92" spans="2:8" x14ac:dyDescent="0.2">
      <c r="B92"/>
      <c r="D92"/>
      <c r="E92"/>
      <c r="F92"/>
      <c r="G92"/>
      <c r="H92"/>
    </row>
    <row r="93" spans="2:8" x14ac:dyDescent="0.2">
      <c r="B93"/>
      <c r="D93"/>
      <c r="E93"/>
      <c r="F93"/>
      <c r="G93"/>
      <c r="H93"/>
    </row>
    <row r="94" spans="2:8" x14ac:dyDescent="0.2">
      <c r="B94"/>
      <c r="D94"/>
      <c r="E94"/>
      <c r="F94"/>
      <c r="G94"/>
      <c r="H94"/>
    </row>
    <row r="95" spans="2:8" x14ac:dyDescent="0.2">
      <c r="B95"/>
      <c r="D95"/>
      <c r="E95"/>
      <c r="F95"/>
      <c r="G95"/>
      <c r="H95"/>
    </row>
    <row r="96" spans="2:8" x14ac:dyDescent="0.2">
      <c r="D96"/>
      <c r="E96"/>
      <c r="F96"/>
      <c r="G96"/>
      <c r="H96"/>
    </row>
    <row r="97" spans="4:8" x14ac:dyDescent="0.2">
      <c r="D97"/>
      <c r="E97"/>
      <c r="F97"/>
      <c r="G97"/>
      <c r="H97"/>
    </row>
    <row r="98" spans="4:8" x14ac:dyDescent="0.2">
      <c r="D98" s="28"/>
      <c r="E98" s="28"/>
      <c r="F98" s="28"/>
      <c r="G98"/>
      <c r="H98"/>
    </row>
    <row r="99" spans="4:8" x14ac:dyDescent="0.2">
      <c r="D99"/>
      <c r="E99"/>
      <c r="F99"/>
      <c r="G99"/>
      <c r="H99"/>
    </row>
    <row r="100" spans="4:8" x14ac:dyDescent="0.2">
      <c r="D100"/>
      <c r="E100"/>
      <c r="F100"/>
      <c r="G100"/>
      <c r="H100"/>
    </row>
    <row r="101" spans="4:8" x14ac:dyDescent="0.2">
      <c r="D101"/>
      <c r="E101"/>
      <c r="F101"/>
      <c r="G101"/>
      <c r="H101"/>
    </row>
    <row r="102" spans="4:8" x14ac:dyDescent="0.2">
      <c r="D102"/>
      <c r="E102"/>
      <c r="F102"/>
      <c r="G102"/>
      <c r="H102"/>
    </row>
    <row r="103" spans="4:8" x14ac:dyDescent="0.2">
      <c r="D103"/>
      <c r="E103"/>
      <c r="F103"/>
      <c r="G103"/>
      <c r="H103"/>
    </row>
    <row r="104" spans="4:8" x14ac:dyDescent="0.2">
      <c r="D104"/>
      <c r="E104"/>
      <c r="F104"/>
      <c r="G104"/>
      <c r="H104"/>
    </row>
    <row r="105" spans="4:8" x14ac:dyDescent="0.2">
      <c r="D105"/>
      <c r="E105"/>
      <c r="F105"/>
      <c r="G105"/>
      <c r="H105"/>
    </row>
    <row r="106" spans="4:8" x14ac:dyDescent="0.2">
      <c r="D106"/>
      <c r="E106"/>
      <c r="F106"/>
      <c r="G106"/>
      <c r="H106"/>
    </row>
    <row r="107" spans="4:8" x14ac:dyDescent="0.2">
      <c r="D107"/>
      <c r="E107"/>
      <c r="F107"/>
      <c r="G107"/>
      <c r="H107"/>
    </row>
    <row r="108" spans="4:8" x14ac:dyDescent="0.2">
      <c r="D108"/>
      <c r="E108"/>
      <c r="F108"/>
      <c r="G108"/>
      <c r="H108"/>
    </row>
    <row r="109" spans="4:8" x14ac:dyDescent="0.2">
      <c r="D109"/>
      <c r="E109"/>
      <c r="F109"/>
      <c r="G109"/>
      <c r="H109"/>
    </row>
    <row r="110" spans="4:8" x14ac:dyDescent="0.2">
      <c r="D110"/>
      <c r="E110"/>
      <c r="F110"/>
      <c r="G110"/>
      <c r="H110"/>
    </row>
    <row r="111" spans="4:8" x14ac:dyDescent="0.2">
      <c r="D111"/>
      <c r="E111"/>
      <c r="F111"/>
      <c r="G111"/>
      <c r="H111"/>
    </row>
    <row r="112" spans="4:8" x14ac:dyDescent="0.2">
      <c r="D112"/>
      <c r="E112"/>
      <c r="F112"/>
      <c r="G112"/>
      <c r="H112"/>
    </row>
    <row r="113" spans="2:8" x14ac:dyDescent="0.2">
      <c r="D113"/>
      <c r="E113" s="28"/>
      <c r="F113"/>
      <c r="G113"/>
      <c r="H113"/>
    </row>
    <row r="114" spans="2:8" x14ac:dyDescent="0.2">
      <c r="D114"/>
      <c r="E114"/>
      <c r="F114"/>
      <c r="G114"/>
      <c r="H114"/>
    </row>
    <row r="115" spans="2:8" x14ac:dyDescent="0.2">
      <c r="D115"/>
      <c r="E115"/>
      <c r="F115"/>
      <c r="G115"/>
      <c r="H115"/>
    </row>
    <row r="116" spans="2:8" x14ac:dyDescent="0.2">
      <c r="D116"/>
      <c r="E116"/>
      <c r="F116"/>
      <c r="G116"/>
      <c r="H116"/>
    </row>
    <row r="117" spans="2:8" x14ac:dyDescent="0.2">
      <c r="D117"/>
      <c r="E117"/>
      <c r="F117"/>
      <c r="G117"/>
      <c r="H117"/>
    </row>
    <row r="118" spans="2:8" x14ac:dyDescent="0.2">
      <c r="D118"/>
      <c r="E118"/>
      <c r="F118"/>
      <c r="G118"/>
      <c r="H118"/>
    </row>
    <row r="119" spans="2:8" x14ac:dyDescent="0.2">
      <c r="B119"/>
      <c r="C119"/>
      <c r="D119"/>
      <c r="E119"/>
      <c r="F119"/>
      <c r="G119"/>
      <c r="H119"/>
    </row>
    <row r="120" spans="2:8" x14ac:dyDescent="0.2">
      <c r="B120"/>
      <c r="C120"/>
      <c r="D120"/>
      <c r="E120"/>
      <c r="F120"/>
      <c r="G120"/>
      <c r="H120"/>
    </row>
    <row r="121" spans="2:8" x14ac:dyDescent="0.2">
      <c r="B121"/>
      <c r="C121"/>
      <c r="D121"/>
      <c r="E121"/>
      <c r="F121"/>
      <c r="G121"/>
      <c r="H121"/>
    </row>
    <row r="122" spans="2:8" x14ac:dyDescent="0.2">
      <c r="B122"/>
      <c r="C122"/>
      <c r="D122"/>
      <c r="E122"/>
      <c r="F122"/>
      <c r="G122"/>
      <c r="H122"/>
    </row>
    <row r="123" spans="2:8" x14ac:dyDescent="0.2">
      <c r="B123"/>
      <c r="C123"/>
      <c r="D123"/>
      <c r="E123"/>
      <c r="F123"/>
      <c r="G123"/>
      <c r="H123"/>
    </row>
    <row r="124" spans="2:8" x14ac:dyDescent="0.2">
      <c r="B124"/>
      <c r="C124"/>
      <c r="D124"/>
      <c r="E124"/>
      <c r="F124"/>
      <c r="G124"/>
      <c r="H124"/>
    </row>
    <row r="125" spans="2:8" x14ac:dyDescent="0.2">
      <c r="B125"/>
      <c r="C125"/>
      <c r="D125"/>
      <c r="E125"/>
      <c r="F125"/>
      <c r="G125"/>
      <c r="H125"/>
    </row>
    <row r="126" spans="2:8" x14ac:dyDescent="0.2">
      <c r="B126"/>
      <c r="C126"/>
      <c r="D126"/>
      <c r="E126"/>
      <c r="F126"/>
      <c r="G126"/>
      <c r="H126"/>
    </row>
    <row r="127" spans="2:8" x14ac:dyDescent="0.2">
      <c r="B127"/>
      <c r="C127"/>
      <c r="D127"/>
      <c r="E127"/>
      <c r="F127"/>
      <c r="G127"/>
      <c r="H127"/>
    </row>
    <row r="141" spans="4:5" x14ac:dyDescent="0.2">
      <c r="D141" s="29"/>
      <c r="E141" s="29"/>
    </row>
  </sheetData>
  <mergeCells count="3">
    <mergeCell ref="B1:C1"/>
    <mergeCell ref="A2:C2"/>
    <mergeCell ref="A3:C3"/>
  </mergeCells>
  <pageMargins left="0.7" right="0.7" top="0.75" bottom="0.75" header="0.3" footer="0.3"/>
  <pageSetup paperSize="9"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4934-CFD1-4758-9D18-955F9D8B326C}">
  <sheetPr>
    <pageSetUpPr fitToPage="1"/>
  </sheetPr>
  <dimension ref="A1:BF21"/>
  <sheetViews>
    <sheetView zoomScale="85" zoomScaleNormal="85" workbookViewId="0">
      <selection activeCell="D12" sqref="D12"/>
    </sheetView>
  </sheetViews>
  <sheetFormatPr defaultColWidth="11.42578125" defaultRowHeight="12.75" x14ac:dyDescent="0.2"/>
  <cols>
    <col min="1" max="1" width="5" style="97" customWidth="1"/>
    <col min="2" max="2" width="15.42578125" style="98" customWidth="1"/>
    <col min="3" max="3" width="6.140625" style="98" customWidth="1"/>
    <col min="4" max="4" width="46.28515625" style="98" customWidth="1"/>
    <col min="5" max="5" width="7.7109375" style="98" customWidth="1"/>
    <col min="6" max="6" width="8.85546875" style="98" customWidth="1"/>
    <col min="7" max="7" width="11.7109375" style="98" customWidth="1"/>
    <col min="8" max="16384" width="11.42578125" style="97"/>
  </cols>
  <sheetData>
    <row r="1" spans="1:58" s="117" customFormat="1" ht="15.75" x14ac:dyDescent="0.25">
      <c r="A1" s="126"/>
      <c r="C1" s="123"/>
      <c r="D1" s="119"/>
      <c r="E1" s="123"/>
      <c r="F1" s="123"/>
      <c r="G1" s="123"/>
    </row>
    <row r="2" spans="1:58" s="117" customFormat="1" ht="18.75" x14ac:dyDescent="0.3">
      <c r="A2" s="209" t="s">
        <v>115</v>
      </c>
      <c r="B2" s="209"/>
      <c r="C2" s="209"/>
      <c r="D2" s="209"/>
      <c r="E2" s="123"/>
      <c r="F2" s="123"/>
      <c r="G2" s="123"/>
    </row>
    <row r="3" spans="1:58" s="117" customFormat="1" ht="15.75" x14ac:dyDescent="0.25">
      <c r="A3" s="125"/>
      <c r="B3" s="123"/>
      <c r="C3" s="119"/>
      <c r="D3" s="124"/>
      <c r="F3" s="121"/>
      <c r="G3" s="121"/>
    </row>
    <row r="4" spans="1:58" s="117" customFormat="1" ht="15.75" x14ac:dyDescent="0.25">
      <c r="A4" s="210" t="s">
        <v>114</v>
      </c>
      <c r="B4" s="210"/>
      <c r="C4" s="210"/>
      <c r="D4" s="210"/>
      <c r="E4" s="119"/>
      <c r="F4" s="119"/>
      <c r="G4" s="119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</row>
    <row r="5" spans="1:58" s="117" customFormat="1" ht="18.75" x14ac:dyDescent="0.3">
      <c r="A5" s="210" t="s">
        <v>113</v>
      </c>
      <c r="B5" s="210"/>
      <c r="C5" s="210"/>
      <c r="D5" s="210"/>
      <c r="E5" s="123"/>
      <c r="F5" s="121"/>
      <c r="G5" s="121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</row>
    <row r="6" spans="1:58" s="117" customFormat="1" ht="15.75" x14ac:dyDescent="0.25">
      <c r="C6" s="119"/>
      <c r="D6" s="119"/>
      <c r="E6" s="123"/>
      <c r="F6" s="121"/>
      <c r="G6" s="121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</row>
    <row r="7" spans="1:58" s="117" customFormat="1" ht="15.75" x14ac:dyDescent="0.25">
      <c r="A7" s="122" t="s">
        <v>112</v>
      </c>
      <c r="C7" s="119"/>
      <c r="D7" s="119"/>
      <c r="E7" s="121"/>
      <c r="F7" s="120"/>
      <c r="G7" s="120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58" x14ac:dyDescent="0.2">
      <c r="B8" s="114"/>
      <c r="C8" s="114"/>
      <c r="D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</row>
    <row r="9" spans="1:58" x14ac:dyDescent="0.2">
      <c r="A9" s="116"/>
      <c r="B9" s="115"/>
      <c r="C9" s="115"/>
      <c r="D9" s="115"/>
      <c r="E9" s="267"/>
      <c r="F9" s="267"/>
      <c r="G9" s="267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</row>
    <row r="10" spans="1:58" s="110" customFormat="1" ht="99.75" customHeight="1" x14ac:dyDescent="0.2">
      <c r="A10" s="268" t="s">
        <v>111</v>
      </c>
      <c r="B10" s="269" t="s">
        <v>110</v>
      </c>
      <c r="C10" s="269" t="s">
        <v>109</v>
      </c>
      <c r="D10" s="269" t="s">
        <v>108</v>
      </c>
      <c r="E10" s="269" t="s">
        <v>107</v>
      </c>
      <c r="F10" s="112" t="s">
        <v>106</v>
      </c>
      <c r="G10" s="112" t="s">
        <v>105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</row>
    <row r="11" spans="1:58" s="100" customFormat="1" ht="27.75" customHeight="1" x14ac:dyDescent="0.2">
      <c r="A11" s="103">
        <v>1</v>
      </c>
      <c r="B11" s="105" t="s">
        <v>104</v>
      </c>
      <c r="C11" s="103">
        <v>1</v>
      </c>
      <c r="D11" s="107" t="s">
        <v>103</v>
      </c>
      <c r="E11" s="106" t="s">
        <v>102</v>
      </c>
      <c r="F11" s="105">
        <v>3</v>
      </c>
      <c r="G11" s="103">
        <v>1200</v>
      </c>
    </row>
    <row r="12" spans="1:58" s="100" customFormat="1" ht="38.25" customHeight="1" x14ac:dyDescent="0.2">
      <c r="A12" s="103">
        <v>2</v>
      </c>
      <c r="B12" s="105" t="s">
        <v>101</v>
      </c>
      <c r="C12" s="103">
        <v>2</v>
      </c>
      <c r="D12" s="107" t="s">
        <v>100</v>
      </c>
      <c r="E12" s="106" t="s">
        <v>98</v>
      </c>
      <c r="F12" s="105">
        <v>5</v>
      </c>
      <c r="G12" s="103">
        <v>1500</v>
      </c>
    </row>
    <row r="13" spans="1:58" s="108" customFormat="1" ht="27" customHeight="1" x14ac:dyDescent="0.2">
      <c r="A13" s="103">
        <v>3</v>
      </c>
      <c r="B13" s="105" t="s">
        <v>91</v>
      </c>
      <c r="C13" s="103">
        <v>2</v>
      </c>
      <c r="D13" s="107" t="s">
        <v>99</v>
      </c>
      <c r="E13" s="106" t="s">
        <v>98</v>
      </c>
      <c r="F13" s="105">
        <v>3</v>
      </c>
      <c r="G13" s="103">
        <v>1200</v>
      </c>
    </row>
    <row r="14" spans="1:58" s="108" customFormat="1" ht="24" customHeight="1" x14ac:dyDescent="0.2">
      <c r="A14" s="103">
        <v>4</v>
      </c>
      <c r="B14" s="103" t="s">
        <v>91</v>
      </c>
      <c r="C14" s="103">
        <v>2</v>
      </c>
      <c r="D14" s="107" t="s">
        <v>97</v>
      </c>
      <c r="E14" s="106" t="s">
        <v>96</v>
      </c>
      <c r="F14" s="105">
        <v>3</v>
      </c>
      <c r="G14" s="103">
        <v>400</v>
      </c>
    </row>
    <row r="15" spans="1:58" s="108" customFormat="1" ht="23.25" customHeight="1" x14ac:dyDescent="0.2">
      <c r="A15" s="103">
        <v>5</v>
      </c>
      <c r="B15" s="103" t="s">
        <v>91</v>
      </c>
      <c r="C15" s="103">
        <v>2</v>
      </c>
      <c r="D15" s="107" t="s">
        <v>95</v>
      </c>
      <c r="E15" s="106" t="s">
        <v>93</v>
      </c>
      <c r="F15" s="105">
        <v>3</v>
      </c>
      <c r="G15" s="103">
        <v>1200</v>
      </c>
    </row>
    <row r="16" spans="1:58" s="108" customFormat="1" ht="21.75" customHeight="1" x14ac:dyDescent="0.2">
      <c r="A16" s="103">
        <v>6</v>
      </c>
      <c r="B16" s="106" t="s">
        <v>91</v>
      </c>
      <c r="C16" s="103">
        <v>2</v>
      </c>
      <c r="D16" s="107" t="s">
        <v>94</v>
      </c>
      <c r="E16" s="106" t="s">
        <v>93</v>
      </c>
      <c r="F16" s="105">
        <v>3</v>
      </c>
      <c r="G16" s="103">
        <v>1200</v>
      </c>
    </row>
    <row r="17" spans="1:7" s="108" customFormat="1" ht="24" customHeight="1" x14ac:dyDescent="0.2">
      <c r="A17" s="103">
        <v>7</v>
      </c>
      <c r="B17" s="106" t="s">
        <v>91</v>
      </c>
      <c r="C17" s="103">
        <v>3</v>
      </c>
      <c r="D17" s="107" t="s">
        <v>92</v>
      </c>
      <c r="E17" s="106" t="s">
        <v>89</v>
      </c>
      <c r="F17" s="105">
        <v>4</v>
      </c>
      <c r="G17" s="103">
        <v>1600</v>
      </c>
    </row>
    <row r="18" spans="1:7" s="108" customFormat="1" ht="23.25" customHeight="1" x14ac:dyDescent="0.2">
      <c r="A18" s="103">
        <v>8</v>
      </c>
      <c r="B18" s="105" t="s">
        <v>91</v>
      </c>
      <c r="C18" s="103">
        <v>2</v>
      </c>
      <c r="D18" s="109" t="s">
        <v>90</v>
      </c>
      <c r="E18" s="106" t="s">
        <v>89</v>
      </c>
      <c r="F18" s="105">
        <v>4</v>
      </c>
      <c r="G18" s="103">
        <v>1600</v>
      </c>
    </row>
    <row r="19" spans="1:7" s="100" customFormat="1" ht="29.25" customHeight="1" x14ac:dyDescent="0.2">
      <c r="A19" s="103">
        <v>9</v>
      </c>
      <c r="B19" s="105" t="s">
        <v>88</v>
      </c>
      <c r="C19" s="103">
        <v>2</v>
      </c>
      <c r="D19" s="107" t="s">
        <v>87</v>
      </c>
      <c r="E19" s="106" t="s">
        <v>86</v>
      </c>
      <c r="F19" s="105">
        <v>9</v>
      </c>
      <c r="G19" s="103">
        <v>700</v>
      </c>
    </row>
    <row r="20" spans="1:7" s="100" customFormat="1" ht="23.25" customHeight="1" x14ac:dyDescent="0.2">
      <c r="A20" s="104"/>
      <c r="B20" s="102"/>
      <c r="C20" s="103"/>
      <c r="D20" s="102"/>
      <c r="E20" s="102"/>
      <c r="F20" s="101">
        <f>F11+F12+F13+F14+F15+F16+F17+F18+F19</f>
        <v>37</v>
      </c>
      <c r="G20" s="101">
        <f>G11+G12+G13+G14+G15+G16+G17+G18+G19</f>
        <v>10600</v>
      </c>
    </row>
    <row r="21" spans="1:7" ht="14.1" customHeight="1" x14ac:dyDescent="0.2">
      <c r="E21" s="99"/>
      <c r="F21" s="99"/>
      <c r="G21" s="99"/>
    </row>
  </sheetData>
  <mergeCells count="3">
    <mergeCell ref="A2:D2"/>
    <mergeCell ref="A4:D4"/>
    <mergeCell ref="A5:D5"/>
  </mergeCells>
  <printOptions horizontalCentered="1" verticalCentered="1"/>
  <pageMargins left="0.31496062992125984" right="0.23622047244094491" top="0.55118110236220474" bottom="0.43307086614173229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9</vt:i4>
      </vt:variant>
      <vt:variant>
        <vt:lpstr>Diapazoni ar nosaukumiem</vt:lpstr>
      </vt:variant>
      <vt:variant>
        <vt:i4>3</vt:i4>
      </vt:variant>
    </vt:vector>
  </HeadingPairs>
  <TitlesOfParts>
    <vt:vector size="12" baseType="lpstr">
      <vt:lpstr>Prezidijs</vt:lpstr>
      <vt:lpstr>Motokross</vt:lpstr>
      <vt:lpstr>Enduro</vt:lpstr>
      <vt:lpstr>Motošoseja</vt:lpstr>
      <vt:lpstr>Spīdvejs</vt:lpstr>
      <vt:lpstr>Skijorings</vt:lpstr>
      <vt:lpstr>Triāls</vt:lpstr>
      <vt:lpstr>Supermoto</vt:lpstr>
      <vt:lpstr>LSFP finansējums izlasēm 2018</vt:lpstr>
      <vt:lpstr>'LSFP finansējums izlasēm 2018'!Drukas_apgabals</vt:lpstr>
      <vt:lpstr>Prezidijs!Drukas_apgabals</vt:lpstr>
      <vt:lpstr>Skijorings!Drukas_apgabals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Kaspars</cp:lastModifiedBy>
  <cp:lastPrinted>2019-01-22T13:00:09Z</cp:lastPrinted>
  <dcterms:created xsi:type="dcterms:W3CDTF">2008-12-08T21:48:41Z</dcterms:created>
  <dcterms:modified xsi:type="dcterms:W3CDTF">2019-02-01T12:27:39Z</dcterms:modified>
</cp:coreProperties>
</file>